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43D50C58-B4B9-4497-A547-ACB0A8D514E0}" xr6:coauthVersionLast="47" xr6:coauthVersionMax="47" xr10:uidLastSave="{00000000-0000-0000-0000-000000000000}"/>
  <workbookProtection workbookAlgorithmName="SHA-512" workbookHashValue="fPxK8gIVKvIoKMPEmxH9v5dj+pBWzLiHttUYk884lxY6mC6oCeNi6/MkHA7lMM8DFggz3gR5EOHYc0ruxbLfYQ==" workbookSaltValue="6cxHiOQvB34JFpPOcbttmg==" workbookSpinCount="100000" lockStructure="1"/>
  <bookViews>
    <workbookView xWindow="-120" yWindow="-120" windowWidth="29040" windowHeight="15840" xr2:uid="{00000000-000D-0000-FFFF-FFFF00000000}"/>
  </bookViews>
  <sheets>
    <sheet name="業者カード" sheetId="12" r:id="rId1"/>
    <sheet name="技術者名簿" sheetId="19" r:id="rId2"/>
    <sheet name="コード表" sheetId="23" r:id="rId3"/>
    <sheet name="Inputval" sheetId="18" state="hidden" r:id="rId4"/>
    <sheet name="InputvalEng" sheetId="22" state="hidden" r:id="rId5"/>
  </sheets>
  <definedNames>
    <definedName name="_xlnm._FilterDatabase" localSheetId="1" hidden="1">コード表!$B$2:$D$159</definedName>
    <definedName name="_xlnm.Print_Area" localSheetId="3">Inputval!$A$1:$AC$131</definedName>
    <definedName name="_xlnm.Print_Area" localSheetId="4">InputvalEng!$A$1:$U$4</definedName>
    <definedName name="_xlnm.Print_Area" localSheetId="1">技術者名簿!$A$1:$L$605</definedName>
    <definedName name="_xlnm.Print_Area" localSheetId="0">業者カード!$A$1:$AG$106</definedName>
    <definedName name="_xlnm.Print_Titles" localSheetId="2">コード表!$1:$2</definedName>
    <definedName name="_xlnm.Print_Titles" localSheetId="1">技術者名簿!$1:$5</definedName>
    <definedName name="許可の区分" localSheetId="4">#REF!</definedName>
    <definedName name="許可の区分">#REF!</definedName>
    <definedName name="届出区分" localSheetId="4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" i="12" l="1"/>
  <c r="F11" i="18" s="1"/>
  <c r="R14" i="22"/>
  <c r="R29" i="22"/>
  <c r="R46" i="22"/>
  <c r="R61" i="22"/>
  <c r="R101" i="22"/>
  <c r="F7" i="22"/>
  <c r="G7" i="22"/>
  <c r="H7" i="22"/>
  <c r="I7" i="22"/>
  <c r="J7" i="22"/>
  <c r="K7" i="22"/>
  <c r="L7" i="22"/>
  <c r="M7" i="22"/>
  <c r="N7" i="22"/>
  <c r="O7" i="22"/>
  <c r="P7" i="22"/>
  <c r="Q7" i="22"/>
  <c r="S7" i="22"/>
  <c r="R7" i="22" s="1"/>
  <c r="T7" i="22"/>
  <c r="U7" i="22"/>
  <c r="V7" i="22"/>
  <c r="W7" i="22"/>
  <c r="F8" i="22"/>
  <c r="G8" i="22"/>
  <c r="H8" i="22"/>
  <c r="I8" i="22"/>
  <c r="J8" i="22"/>
  <c r="K8" i="22"/>
  <c r="L8" i="22"/>
  <c r="M8" i="22"/>
  <c r="N8" i="22"/>
  <c r="O8" i="22"/>
  <c r="P8" i="22"/>
  <c r="Q8" i="22"/>
  <c r="S8" i="22"/>
  <c r="R8" i="22" s="1"/>
  <c r="T8" i="22"/>
  <c r="U8" i="22"/>
  <c r="V8" i="22"/>
  <c r="W8" i="22"/>
  <c r="F9" i="22"/>
  <c r="G9" i="22"/>
  <c r="H9" i="22"/>
  <c r="I9" i="22"/>
  <c r="J9" i="22"/>
  <c r="K9" i="22"/>
  <c r="L9" i="22"/>
  <c r="M9" i="22"/>
  <c r="N9" i="22"/>
  <c r="O9" i="22"/>
  <c r="P9" i="22"/>
  <c r="Q9" i="22"/>
  <c r="S9" i="22"/>
  <c r="R9" i="22" s="1"/>
  <c r="T9" i="22"/>
  <c r="U9" i="22"/>
  <c r="V9" i="22"/>
  <c r="W9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S10" i="22"/>
  <c r="R10" i="22" s="1"/>
  <c r="T10" i="22"/>
  <c r="U10" i="22"/>
  <c r="V10" i="22"/>
  <c r="W10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S11" i="22"/>
  <c r="R11" i="22" s="1"/>
  <c r="T11" i="22"/>
  <c r="U11" i="22"/>
  <c r="V11" i="22"/>
  <c r="W11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S12" i="22"/>
  <c r="R12" i="22" s="1"/>
  <c r="T12" i="22"/>
  <c r="U12" i="22"/>
  <c r="V12" i="22"/>
  <c r="W12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S13" i="22"/>
  <c r="R13" i="22" s="1"/>
  <c r="T13" i="22"/>
  <c r="U13" i="22"/>
  <c r="V13" i="22"/>
  <c r="W13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S14" i="22"/>
  <c r="T14" i="22"/>
  <c r="U14" i="22"/>
  <c r="V14" i="22"/>
  <c r="W14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S15" i="22"/>
  <c r="R15" i="22" s="1"/>
  <c r="T15" i="22"/>
  <c r="U15" i="22"/>
  <c r="V15" i="22"/>
  <c r="W15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S16" i="22"/>
  <c r="R16" i="22" s="1"/>
  <c r="T16" i="22"/>
  <c r="U16" i="22"/>
  <c r="V16" i="22"/>
  <c r="W16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S17" i="22"/>
  <c r="R17" i="22" s="1"/>
  <c r="T17" i="22"/>
  <c r="U17" i="22"/>
  <c r="V17" i="22"/>
  <c r="W17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S18" i="22"/>
  <c r="R18" i="22" s="1"/>
  <c r="T18" i="22"/>
  <c r="U18" i="22"/>
  <c r="V18" i="22"/>
  <c r="W18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S19" i="22"/>
  <c r="R19" i="22" s="1"/>
  <c r="T19" i="22"/>
  <c r="U19" i="22"/>
  <c r="V19" i="22"/>
  <c r="W19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S20" i="22"/>
  <c r="R20" i="22" s="1"/>
  <c r="T20" i="22"/>
  <c r="U20" i="22"/>
  <c r="V20" i="22"/>
  <c r="W20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S21" i="22"/>
  <c r="R21" i="22" s="1"/>
  <c r="T21" i="22"/>
  <c r="U21" i="22"/>
  <c r="V21" i="22"/>
  <c r="W21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S22" i="22"/>
  <c r="R22" i="22" s="1"/>
  <c r="T22" i="22"/>
  <c r="U22" i="22"/>
  <c r="V22" i="22"/>
  <c r="W22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S23" i="22"/>
  <c r="R23" i="22" s="1"/>
  <c r="T23" i="22"/>
  <c r="U23" i="22"/>
  <c r="V23" i="22"/>
  <c r="W23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S24" i="22"/>
  <c r="R24" i="22" s="1"/>
  <c r="T24" i="22"/>
  <c r="U24" i="22"/>
  <c r="V24" i="22"/>
  <c r="W24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S25" i="22"/>
  <c r="R25" i="22" s="1"/>
  <c r="T25" i="22"/>
  <c r="U25" i="22"/>
  <c r="V25" i="22"/>
  <c r="W25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S26" i="22"/>
  <c r="R26" i="22" s="1"/>
  <c r="T26" i="22"/>
  <c r="U26" i="22"/>
  <c r="V26" i="22"/>
  <c r="W26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S27" i="22"/>
  <c r="R27" i="22" s="1"/>
  <c r="T27" i="22"/>
  <c r="U27" i="22"/>
  <c r="V27" i="22"/>
  <c r="W27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S28" i="22"/>
  <c r="R28" i="22" s="1"/>
  <c r="T28" i="22"/>
  <c r="U28" i="22"/>
  <c r="V28" i="22"/>
  <c r="W28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S29" i="22"/>
  <c r="T29" i="22"/>
  <c r="U29" i="22"/>
  <c r="V29" i="22"/>
  <c r="W29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S30" i="22"/>
  <c r="R30" i="22" s="1"/>
  <c r="T30" i="22"/>
  <c r="U30" i="22"/>
  <c r="V30" i="22"/>
  <c r="W30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S31" i="22"/>
  <c r="R31" i="22" s="1"/>
  <c r="T31" i="22"/>
  <c r="U31" i="22"/>
  <c r="V31" i="22"/>
  <c r="W31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S32" i="22"/>
  <c r="R32" i="22" s="1"/>
  <c r="T32" i="22"/>
  <c r="U32" i="22"/>
  <c r="V32" i="22"/>
  <c r="W32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S33" i="22"/>
  <c r="R33" i="22" s="1"/>
  <c r="T33" i="22"/>
  <c r="U33" i="22"/>
  <c r="V33" i="22"/>
  <c r="W33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S34" i="22"/>
  <c r="R34" i="22" s="1"/>
  <c r="T34" i="22"/>
  <c r="U34" i="22"/>
  <c r="V34" i="22"/>
  <c r="W34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S35" i="22"/>
  <c r="R35" i="22" s="1"/>
  <c r="T35" i="22"/>
  <c r="U35" i="22"/>
  <c r="V35" i="22"/>
  <c r="W35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S36" i="22"/>
  <c r="R36" i="22" s="1"/>
  <c r="T36" i="22"/>
  <c r="U36" i="22"/>
  <c r="V36" i="22"/>
  <c r="W36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S37" i="22"/>
  <c r="R37" i="22" s="1"/>
  <c r="T37" i="22"/>
  <c r="U37" i="22"/>
  <c r="V37" i="22"/>
  <c r="W37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S38" i="22"/>
  <c r="R38" i="22" s="1"/>
  <c r="T38" i="22"/>
  <c r="U38" i="22"/>
  <c r="V38" i="22"/>
  <c r="W38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S39" i="22"/>
  <c r="R39" i="22" s="1"/>
  <c r="T39" i="22"/>
  <c r="U39" i="22"/>
  <c r="V39" i="22"/>
  <c r="W39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S40" i="22"/>
  <c r="R40" i="22" s="1"/>
  <c r="T40" i="22"/>
  <c r="U40" i="22"/>
  <c r="V40" i="22"/>
  <c r="W40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S41" i="22"/>
  <c r="R41" i="22" s="1"/>
  <c r="T41" i="22"/>
  <c r="U41" i="22"/>
  <c r="V41" i="22"/>
  <c r="W41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S42" i="22"/>
  <c r="R42" i="22" s="1"/>
  <c r="T42" i="22"/>
  <c r="U42" i="22"/>
  <c r="V42" i="22"/>
  <c r="W42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S43" i="22"/>
  <c r="R43" i="22" s="1"/>
  <c r="T43" i="22"/>
  <c r="U43" i="22"/>
  <c r="V43" i="22"/>
  <c r="W43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S44" i="22"/>
  <c r="R44" i="22" s="1"/>
  <c r="T44" i="22"/>
  <c r="U44" i="22"/>
  <c r="V44" i="22"/>
  <c r="W44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S45" i="22"/>
  <c r="R45" i="22" s="1"/>
  <c r="T45" i="22"/>
  <c r="U45" i="22"/>
  <c r="V45" i="22"/>
  <c r="W45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S46" i="22"/>
  <c r="T46" i="22"/>
  <c r="U46" i="22"/>
  <c r="V46" i="22"/>
  <c r="W46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S47" i="22"/>
  <c r="R47" i="22" s="1"/>
  <c r="T47" i="22"/>
  <c r="U47" i="22"/>
  <c r="V47" i="22"/>
  <c r="W47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S48" i="22"/>
  <c r="R48" i="22" s="1"/>
  <c r="T48" i="22"/>
  <c r="U48" i="22"/>
  <c r="V48" i="22"/>
  <c r="W48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S49" i="22"/>
  <c r="R49" i="22" s="1"/>
  <c r="T49" i="22"/>
  <c r="U49" i="22"/>
  <c r="V49" i="22"/>
  <c r="W49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S50" i="22"/>
  <c r="R50" i="22" s="1"/>
  <c r="T50" i="22"/>
  <c r="U50" i="22"/>
  <c r="V50" i="22"/>
  <c r="W50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S51" i="22"/>
  <c r="R51" i="22" s="1"/>
  <c r="T51" i="22"/>
  <c r="U51" i="22"/>
  <c r="V51" i="22"/>
  <c r="W51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S52" i="22"/>
  <c r="R52" i="22" s="1"/>
  <c r="T52" i="22"/>
  <c r="U52" i="22"/>
  <c r="V52" i="22"/>
  <c r="W52" i="22"/>
  <c r="F53" i="22"/>
  <c r="G53" i="22"/>
  <c r="H53" i="22"/>
  <c r="I53" i="22"/>
  <c r="J53" i="22"/>
  <c r="K53" i="22"/>
  <c r="L53" i="22"/>
  <c r="M53" i="22"/>
  <c r="N53" i="22"/>
  <c r="O53" i="22"/>
  <c r="P53" i="22"/>
  <c r="Q53" i="22"/>
  <c r="S53" i="22"/>
  <c r="R53" i="22" s="1"/>
  <c r="T53" i="22"/>
  <c r="U53" i="22"/>
  <c r="V53" i="22"/>
  <c r="W53" i="22"/>
  <c r="F54" i="22"/>
  <c r="G54" i="22"/>
  <c r="H54" i="22"/>
  <c r="I54" i="22"/>
  <c r="J54" i="22"/>
  <c r="K54" i="22"/>
  <c r="L54" i="22"/>
  <c r="M54" i="22"/>
  <c r="N54" i="22"/>
  <c r="O54" i="22"/>
  <c r="P54" i="22"/>
  <c r="Q54" i="22"/>
  <c r="S54" i="22"/>
  <c r="R54" i="22" s="1"/>
  <c r="T54" i="22"/>
  <c r="U54" i="22"/>
  <c r="V54" i="22"/>
  <c r="W54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S55" i="22"/>
  <c r="R55" i="22" s="1"/>
  <c r="T55" i="22"/>
  <c r="U55" i="22"/>
  <c r="V55" i="22"/>
  <c r="W55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S56" i="22"/>
  <c r="R56" i="22" s="1"/>
  <c r="T56" i="22"/>
  <c r="U56" i="22"/>
  <c r="V56" i="22"/>
  <c r="W56" i="22"/>
  <c r="F57" i="22"/>
  <c r="G57" i="22"/>
  <c r="H57" i="22"/>
  <c r="I57" i="22"/>
  <c r="J57" i="22"/>
  <c r="K57" i="22"/>
  <c r="L57" i="22"/>
  <c r="M57" i="22"/>
  <c r="N57" i="22"/>
  <c r="O57" i="22"/>
  <c r="P57" i="22"/>
  <c r="Q57" i="22"/>
  <c r="S57" i="22"/>
  <c r="R57" i="22" s="1"/>
  <c r="T57" i="22"/>
  <c r="U57" i="22"/>
  <c r="V57" i="22"/>
  <c r="W57" i="22"/>
  <c r="F58" i="22"/>
  <c r="G58" i="22"/>
  <c r="H58" i="22"/>
  <c r="I58" i="22"/>
  <c r="J58" i="22"/>
  <c r="K58" i="22"/>
  <c r="L58" i="22"/>
  <c r="M58" i="22"/>
  <c r="N58" i="22"/>
  <c r="O58" i="22"/>
  <c r="P58" i="22"/>
  <c r="Q58" i="22"/>
  <c r="S58" i="22"/>
  <c r="R58" i="22" s="1"/>
  <c r="T58" i="22"/>
  <c r="U58" i="22"/>
  <c r="V58" i="22"/>
  <c r="W58" i="22"/>
  <c r="F59" i="22"/>
  <c r="G59" i="22"/>
  <c r="H59" i="22"/>
  <c r="I59" i="22"/>
  <c r="J59" i="22"/>
  <c r="K59" i="22"/>
  <c r="L59" i="22"/>
  <c r="M59" i="22"/>
  <c r="N59" i="22"/>
  <c r="O59" i="22"/>
  <c r="P59" i="22"/>
  <c r="Q59" i="22"/>
  <c r="S59" i="22"/>
  <c r="R59" i="22" s="1"/>
  <c r="T59" i="22"/>
  <c r="U59" i="22"/>
  <c r="V59" i="22"/>
  <c r="W59" i="22"/>
  <c r="F60" i="22"/>
  <c r="G60" i="22"/>
  <c r="H60" i="22"/>
  <c r="I60" i="22"/>
  <c r="J60" i="22"/>
  <c r="K60" i="22"/>
  <c r="L60" i="22"/>
  <c r="M60" i="22"/>
  <c r="N60" i="22"/>
  <c r="O60" i="22"/>
  <c r="P60" i="22"/>
  <c r="Q60" i="22"/>
  <c r="S60" i="22"/>
  <c r="R60" i="22" s="1"/>
  <c r="T60" i="22"/>
  <c r="U60" i="22"/>
  <c r="V60" i="22"/>
  <c r="W60" i="22"/>
  <c r="F61" i="22"/>
  <c r="G61" i="22"/>
  <c r="H61" i="22"/>
  <c r="I61" i="22"/>
  <c r="J61" i="22"/>
  <c r="K61" i="22"/>
  <c r="L61" i="22"/>
  <c r="M61" i="22"/>
  <c r="N61" i="22"/>
  <c r="O61" i="22"/>
  <c r="P61" i="22"/>
  <c r="Q61" i="22"/>
  <c r="S61" i="22"/>
  <c r="T61" i="22"/>
  <c r="U61" i="22"/>
  <c r="V61" i="22"/>
  <c r="W61" i="22"/>
  <c r="F62" i="22"/>
  <c r="G62" i="22"/>
  <c r="H62" i="22"/>
  <c r="I62" i="22"/>
  <c r="J62" i="22"/>
  <c r="K62" i="22"/>
  <c r="L62" i="22"/>
  <c r="M62" i="22"/>
  <c r="N62" i="22"/>
  <c r="O62" i="22"/>
  <c r="P62" i="22"/>
  <c r="Q62" i="22"/>
  <c r="S62" i="22"/>
  <c r="R62" i="22" s="1"/>
  <c r="T62" i="22"/>
  <c r="U62" i="22"/>
  <c r="V62" i="22"/>
  <c r="W62" i="22"/>
  <c r="F63" i="22"/>
  <c r="G63" i="22"/>
  <c r="H63" i="22"/>
  <c r="I63" i="22"/>
  <c r="J63" i="22"/>
  <c r="K63" i="22"/>
  <c r="L63" i="22"/>
  <c r="M63" i="22"/>
  <c r="N63" i="22"/>
  <c r="O63" i="22"/>
  <c r="P63" i="22"/>
  <c r="Q63" i="22"/>
  <c r="S63" i="22"/>
  <c r="R63" i="22" s="1"/>
  <c r="T63" i="22"/>
  <c r="U63" i="22"/>
  <c r="V63" i="22"/>
  <c r="W63" i="22"/>
  <c r="F64" i="22"/>
  <c r="G64" i="22"/>
  <c r="H64" i="22"/>
  <c r="I64" i="22"/>
  <c r="J64" i="22"/>
  <c r="K64" i="22"/>
  <c r="L64" i="22"/>
  <c r="M64" i="22"/>
  <c r="N64" i="22"/>
  <c r="O64" i="22"/>
  <c r="P64" i="22"/>
  <c r="Q64" i="22"/>
  <c r="S64" i="22"/>
  <c r="R64" i="22" s="1"/>
  <c r="T64" i="22"/>
  <c r="U64" i="22"/>
  <c r="V64" i="22"/>
  <c r="W64" i="22"/>
  <c r="F65" i="22"/>
  <c r="G65" i="22"/>
  <c r="H65" i="22"/>
  <c r="I65" i="22"/>
  <c r="J65" i="22"/>
  <c r="K65" i="22"/>
  <c r="L65" i="22"/>
  <c r="M65" i="22"/>
  <c r="N65" i="22"/>
  <c r="O65" i="22"/>
  <c r="P65" i="22"/>
  <c r="Q65" i="22"/>
  <c r="S65" i="22"/>
  <c r="R65" i="22" s="1"/>
  <c r="T65" i="22"/>
  <c r="U65" i="22"/>
  <c r="V65" i="22"/>
  <c r="W65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S66" i="22"/>
  <c r="R66" i="22" s="1"/>
  <c r="T66" i="22"/>
  <c r="U66" i="22"/>
  <c r="V66" i="22"/>
  <c r="W66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S67" i="22"/>
  <c r="R67" i="22" s="1"/>
  <c r="T67" i="22"/>
  <c r="U67" i="22"/>
  <c r="V67" i="22"/>
  <c r="W67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S68" i="22"/>
  <c r="R68" i="22" s="1"/>
  <c r="T68" i="22"/>
  <c r="U68" i="22"/>
  <c r="V68" i="22"/>
  <c r="W68" i="22"/>
  <c r="F69" i="22"/>
  <c r="G69" i="22"/>
  <c r="H69" i="22"/>
  <c r="I69" i="22"/>
  <c r="J69" i="22"/>
  <c r="K69" i="22"/>
  <c r="L69" i="22"/>
  <c r="M69" i="22"/>
  <c r="N69" i="22"/>
  <c r="O69" i="22"/>
  <c r="P69" i="22"/>
  <c r="Q69" i="22"/>
  <c r="S69" i="22"/>
  <c r="R69" i="22" s="1"/>
  <c r="T69" i="22"/>
  <c r="U69" i="22"/>
  <c r="V69" i="22"/>
  <c r="W69" i="22"/>
  <c r="F70" i="22"/>
  <c r="G70" i="22"/>
  <c r="H70" i="22"/>
  <c r="I70" i="22"/>
  <c r="J70" i="22"/>
  <c r="K70" i="22"/>
  <c r="L70" i="22"/>
  <c r="M70" i="22"/>
  <c r="N70" i="22"/>
  <c r="O70" i="22"/>
  <c r="P70" i="22"/>
  <c r="Q70" i="22"/>
  <c r="S70" i="22"/>
  <c r="R70" i="22" s="1"/>
  <c r="T70" i="22"/>
  <c r="U70" i="22"/>
  <c r="V70" i="22"/>
  <c r="W70" i="22"/>
  <c r="F71" i="22"/>
  <c r="G71" i="22"/>
  <c r="H71" i="22"/>
  <c r="I71" i="22"/>
  <c r="J71" i="22"/>
  <c r="K71" i="22"/>
  <c r="L71" i="22"/>
  <c r="M71" i="22"/>
  <c r="N71" i="22"/>
  <c r="O71" i="22"/>
  <c r="P71" i="22"/>
  <c r="Q71" i="22"/>
  <c r="S71" i="22"/>
  <c r="R71" i="22" s="1"/>
  <c r="T71" i="22"/>
  <c r="U71" i="22"/>
  <c r="V71" i="22"/>
  <c r="W71" i="22"/>
  <c r="F72" i="22"/>
  <c r="G72" i="22"/>
  <c r="H72" i="22"/>
  <c r="I72" i="22"/>
  <c r="J72" i="22"/>
  <c r="K72" i="22"/>
  <c r="L72" i="22"/>
  <c r="M72" i="22"/>
  <c r="N72" i="22"/>
  <c r="O72" i="22"/>
  <c r="P72" i="22"/>
  <c r="Q72" i="22"/>
  <c r="S72" i="22"/>
  <c r="R72" i="22" s="1"/>
  <c r="T72" i="22"/>
  <c r="U72" i="22"/>
  <c r="V72" i="22"/>
  <c r="W72" i="22"/>
  <c r="F73" i="22"/>
  <c r="G73" i="22"/>
  <c r="H73" i="22"/>
  <c r="I73" i="22"/>
  <c r="J73" i="22"/>
  <c r="K73" i="22"/>
  <c r="L73" i="22"/>
  <c r="M73" i="22"/>
  <c r="N73" i="22"/>
  <c r="O73" i="22"/>
  <c r="P73" i="22"/>
  <c r="Q73" i="22"/>
  <c r="S73" i="22"/>
  <c r="R73" i="22" s="1"/>
  <c r="T73" i="22"/>
  <c r="U73" i="22"/>
  <c r="V73" i="22"/>
  <c r="W73" i="22"/>
  <c r="F74" i="22"/>
  <c r="G74" i="22"/>
  <c r="H74" i="22"/>
  <c r="I74" i="22"/>
  <c r="J74" i="22"/>
  <c r="K74" i="22"/>
  <c r="L74" i="22"/>
  <c r="M74" i="22"/>
  <c r="N74" i="22"/>
  <c r="O74" i="22"/>
  <c r="P74" i="22"/>
  <c r="Q74" i="22"/>
  <c r="S74" i="22"/>
  <c r="R74" i="22" s="1"/>
  <c r="T74" i="22"/>
  <c r="U74" i="22"/>
  <c r="V74" i="22"/>
  <c r="W74" i="22"/>
  <c r="F75" i="22"/>
  <c r="G75" i="22"/>
  <c r="H75" i="22"/>
  <c r="I75" i="22"/>
  <c r="J75" i="22"/>
  <c r="K75" i="22"/>
  <c r="L75" i="22"/>
  <c r="M75" i="22"/>
  <c r="N75" i="22"/>
  <c r="O75" i="22"/>
  <c r="P75" i="22"/>
  <c r="Q75" i="22"/>
  <c r="S75" i="22"/>
  <c r="R75" i="22" s="1"/>
  <c r="T75" i="22"/>
  <c r="U75" i="22"/>
  <c r="V75" i="22"/>
  <c r="W75" i="22"/>
  <c r="F76" i="22"/>
  <c r="G76" i="22"/>
  <c r="H76" i="22"/>
  <c r="I76" i="22"/>
  <c r="J76" i="22"/>
  <c r="K76" i="22"/>
  <c r="L76" i="22"/>
  <c r="M76" i="22"/>
  <c r="N76" i="22"/>
  <c r="O76" i="22"/>
  <c r="P76" i="22"/>
  <c r="Q76" i="22"/>
  <c r="S76" i="22"/>
  <c r="R76" i="22" s="1"/>
  <c r="T76" i="22"/>
  <c r="U76" i="22"/>
  <c r="V76" i="22"/>
  <c r="W76" i="22"/>
  <c r="F77" i="22"/>
  <c r="G77" i="22"/>
  <c r="H77" i="22"/>
  <c r="I77" i="22"/>
  <c r="J77" i="22"/>
  <c r="K77" i="22"/>
  <c r="L77" i="22"/>
  <c r="M77" i="22"/>
  <c r="N77" i="22"/>
  <c r="O77" i="22"/>
  <c r="P77" i="22"/>
  <c r="Q77" i="22"/>
  <c r="S77" i="22"/>
  <c r="R77" i="22" s="1"/>
  <c r="T77" i="22"/>
  <c r="U77" i="22"/>
  <c r="V77" i="22"/>
  <c r="W77" i="22"/>
  <c r="F78" i="22"/>
  <c r="G78" i="22"/>
  <c r="H78" i="22"/>
  <c r="I78" i="22"/>
  <c r="J78" i="22"/>
  <c r="K78" i="22"/>
  <c r="L78" i="22"/>
  <c r="M78" i="22"/>
  <c r="N78" i="22"/>
  <c r="O78" i="22"/>
  <c r="P78" i="22"/>
  <c r="Q78" i="22"/>
  <c r="S78" i="22"/>
  <c r="R78" i="22" s="1"/>
  <c r="T78" i="22"/>
  <c r="U78" i="22"/>
  <c r="V78" i="22"/>
  <c r="W78" i="22"/>
  <c r="F79" i="22"/>
  <c r="G79" i="22"/>
  <c r="H79" i="22"/>
  <c r="I79" i="22"/>
  <c r="J79" i="22"/>
  <c r="K79" i="22"/>
  <c r="L79" i="22"/>
  <c r="M79" i="22"/>
  <c r="N79" i="22"/>
  <c r="O79" i="22"/>
  <c r="P79" i="22"/>
  <c r="Q79" i="22"/>
  <c r="S79" i="22"/>
  <c r="R79" i="22" s="1"/>
  <c r="T79" i="22"/>
  <c r="U79" i="22"/>
  <c r="V79" i="22"/>
  <c r="W79" i="22"/>
  <c r="F80" i="22"/>
  <c r="G80" i="22"/>
  <c r="H80" i="22"/>
  <c r="I80" i="22"/>
  <c r="J80" i="22"/>
  <c r="K80" i="22"/>
  <c r="L80" i="22"/>
  <c r="M80" i="22"/>
  <c r="N80" i="22"/>
  <c r="O80" i="22"/>
  <c r="P80" i="22"/>
  <c r="Q80" i="22"/>
  <c r="S80" i="22"/>
  <c r="R80" i="22" s="1"/>
  <c r="T80" i="22"/>
  <c r="U80" i="22"/>
  <c r="V80" i="22"/>
  <c r="W80" i="22"/>
  <c r="F81" i="22"/>
  <c r="G81" i="22"/>
  <c r="H81" i="22"/>
  <c r="I81" i="22"/>
  <c r="J81" i="22"/>
  <c r="K81" i="22"/>
  <c r="L81" i="22"/>
  <c r="M81" i="22"/>
  <c r="N81" i="22"/>
  <c r="O81" i="22"/>
  <c r="P81" i="22"/>
  <c r="Q81" i="22"/>
  <c r="S81" i="22"/>
  <c r="R81" i="22" s="1"/>
  <c r="T81" i="22"/>
  <c r="U81" i="22"/>
  <c r="V81" i="22"/>
  <c r="W81" i="22"/>
  <c r="F82" i="22"/>
  <c r="G82" i="22"/>
  <c r="H82" i="22"/>
  <c r="I82" i="22"/>
  <c r="J82" i="22"/>
  <c r="K82" i="22"/>
  <c r="L82" i="22"/>
  <c r="M82" i="22"/>
  <c r="N82" i="22"/>
  <c r="O82" i="22"/>
  <c r="P82" i="22"/>
  <c r="Q82" i="22"/>
  <c r="S82" i="22"/>
  <c r="R82" i="22" s="1"/>
  <c r="T82" i="22"/>
  <c r="U82" i="22"/>
  <c r="V82" i="22"/>
  <c r="W82" i="22"/>
  <c r="F83" i="22"/>
  <c r="G83" i="22"/>
  <c r="H83" i="22"/>
  <c r="I83" i="22"/>
  <c r="J83" i="22"/>
  <c r="K83" i="22"/>
  <c r="L83" i="22"/>
  <c r="M83" i="22"/>
  <c r="N83" i="22"/>
  <c r="O83" i="22"/>
  <c r="P83" i="22"/>
  <c r="Q83" i="22"/>
  <c r="S83" i="22"/>
  <c r="R83" i="22" s="1"/>
  <c r="T83" i="22"/>
  <c r="U83" i="22"/>
  <c r="V83" i="22"/>
  <c r="W83" i="22"/>
  <c r="F84" i="22"/>
  <c r="G84" i="22"/>
  <c r="H84" i="22"/>
  <c r="I84" i="22"/>
  <c r="J84" i="22"/>
  <c r="K84" i="22"/>
  <c r="L84" i="22"/>
  <c r="M84" i="22"/>
  <c r="N84" i="22"/>
  <c r="O84" i="22"/>
  <c r="P84" i="22"/>
  <c r="Q84" i="22"/>
  <c r="S84" i="22"/>
  <c r="R84" i="22" s="1"/>
  <c r="T84" i="22"/>
  <c r="U84" i="22"/>
  <c r="V84" i="22"/>
  <c r="W84" i="22"/>
  <c r="F85" i="22"/>
  <c r="G85" i="22"/>
  <c r="H85" i="22"/>
  <c r="I85" i="22"/>
  <c r="J85" i="22"/>
  <c r="K85" i="22"/>
  <c r="L85" i="22"/>
  <c r="M85" i="22"/>
  <c r="N85" i="22"/>
  <c r="O85" i="22"/>
  <c r="P85" i="22"/>
  <c r="Q85" i="22"/>
  <c r="S85" i="22"/>
  <c r="R85" i="22" s="1"/>
  <c r="T85" i="22"/>
  <c r="U85" i="22"/>
  <c r="V85" i="22"/>
  <c r="W85" i="22"/>
  <c r="F86" i="22"/>
  <c r="G86" i="22"/>
  <c r="H86" i="22"/>
  <c r="I86" i="22"/>
  <c r="J86" i="22"/>
  <c r="K86" i="22"/>
  <c r="L86" i="22"/>
  <c r="M86" i="22"/>
  <c r="N86" i="22"/>
  <c r="O86" i="22"/>
  <c r="P86" i="22"/>
  <c r="Q86" i="22"/>
  <c r="S86" i="22"/>
  <c r="R86" i="22" s="1"/>
  <c r="T86" i="22"/>
  <c r="U86" i="22"/>
  <c r="V86" i="22"/>
  <c r="W86" i="22"/>
  <c r="F87" i="22"/>
  <c r="G87" i="22"/>
  <c r="H87" i="22"/>
  <c r="I87" i="22"/>
  <c r="J87" i="22"/>
  <c r="K87" i="22"/>
  <c r="L87" i="22"/>
  <c r="M87" i="22"/>
  <c r="N87" i="22"/>
  <c r="O87" i="22"/>
  <c r="P87" i="22"/>
  <c r="Q87" i="22"/>
  <c r="S87" i="22"/>
  <c r="R87" i="22" s="1"/>
  <c r="T87" i="22"/>
  <c r="U87" i="22"/>
  <c r="V87" i="22"/>
  <c r="W87" i="22"/>
  <c r="F88" i="22"/>
  <c r="G88" i="22"/>
  <c r="H88" i="22"/>
  <c r="I88" i="22"/>
  <c r="J88" i="22"/>
  <c r="K88" i="22"/>
  <c r="L88" i="22"/>
  <c r="M88" i="22"/>
  <c r="N88" i="22"/>
  <c r="O88" i="22"/>
  <c r="P88" i="22"/>
  <c r="Q88" i="22"/>
  <c r="S88" i="22"/>
  <c r="R88" i="22" s="1"/>
  <c r="T88" i="22"/>
  <c r="U88" i="22"/>
  <c r="V88" i="22"/>
  <c r="W88" i="22"/>
  <c r="F89" i="22"/>
  <c r="G89" i="22"/>
  <c r="H89" i="22"/>
  <c r="I89" i="22"/>
  <c r="J89" i="22"/>
  <c r="K89" i="22"/>
  <c r="L89" i="22"/>
  <c r="M89" i="22"/>
  <c r="N89" i="22"/>
  <c r="O89" i="22"/>
  <c r="P89" i="22"/>
  <c r="Q89" i="22"/>
  <c r="S89" i="22"/>
  <c r="R89" i="22" s="1"/>
  <c r="T89" i="22"/>
  <c r="U89" i="22"/>
  <c r="V89" i="22"/>
  <c r="W89" i="22"/>
  <c r="F90" i="22"/>
  <c r="G90" i="22"/>
  <c r="H90" i="22"/>
  <c r="I90" i="22"/>
  <c r="J90" i="22"/>
  <c r="K90" i="22"/>
  <c r="L90" i="22"/>
  <c r="M90" i="22"/>
  <c r="N90" i="22"/>
  <c r="O90" i="22"/>
  <c r="P90" i="22"/>
  <c r="Q90" i="22"/>
  <c r="S90" i="22"/>
  <c r="R90" i="22" s="1"/>
  <c r="T90" i="22"/>
  <c r="U90" i="22"/>
  <c r="V90" i="22"/>
  <c r="W90" i="22"/>
  <c r="F91" i="22"/>
  <c r="G91" i="22"/>
  <c r="H91" i="22"/>
  <c r="I91" i="22"/>
  <c r="J91" i="22"/>
  <c r="K91" i="22"/>
  <c r="L91" i="22"/>
  <c r="M91" i="22"/>
  <c r="N91" i="22"/>
  <c r="O91" i="22"/>
  <c r="P91" i="22"/>
  <c r="Q91" i="22"/>
  <c r="S91" i="22"/>
  <c r="R91" i="22" s="1"/>
  <c r="T91" i="22"/>
  <c r="U91" i="22"/>
  <c r="V91" i="22"/>
  <c r="W91" i="22"/>
  <c r="F92" i="22"/>
  <c r="G92" i="22"/>
  <c r="H92" i="22"/>
  <c r="I92" i="22"/>
  <c r="J92" i="22"/>
  <c r="K92" i="22"/>
  <c r="L92" i="22"/>
  <c r="M92" i="22"/>
  <c r="N92" i="22"/>
  <c r="O92" i="22"/>
  <c r="P92" i="22"/>
  <c r="Q92" i="22"/>
  <c r="S92" i="22"/>
  <c r="R92" i="22" s="1"/>
  <c r="T92" i="22"/>
  <c r="U92" i="22"/>
  <c r="V92" i="22"/>
  <c r="W92" i="22"/>
  <c r="F93" i="22"/>
  <c r="G93" i="22"/>
  <c r="H93" i="22"/>
  <c r="I93" i="22"/>
  <c r="J93" i="22"/>
  <c r="K93" i="22"/>
  <c r="L93" i="22"/>
  <c r="M93" i="22"/>
  <c r="N93" i="22"/>
  <c r="O93" i="22"/>
  <c r="P93" i="22"/>
  <c r="Q93" i="22"/>
  <c r="S93" i="22"/>
  <c r="R93" i="22" s="1"/>
  <c r="T93" i="22"/>
  <c r="U93" i="22"/>
  <c r="V93" i="22"/>
  <c r="W93" i="22"/>
  <c r="F94" i="22"/>
  <c r="G94" i="22"/>
  <c r="H94" i="22"/>
  <c r="I94" i="22"/>
  <c r="J94" i="22"/>
  <c r="K94" i="22"/>
  <c r="L94" i="22"/>
  <c r="M94" i="22"/>
  <c r="N94" i="22"/>
  <c r="O94" i="22"/>
  <c r="P94" i="22"/>
  <c r="Q94" i="22"/>
  <c r="S94" i="22"/>
  <c r="R94" i="22" s="1"/>
  <c r="T94" i="22"/>
  <c r="U94" i="22"/>
  <c r="V94" i="22"/>
  <c r="W94" i="22"/>
  <c r="F95" i="22"/>
  <c r="G95" i="22"/>
  <c r="H95" i="22"/>
  <c r="I95" i="22"/>
  <c r="J95" i="22"/>
  <c r="K95" i="22"/>
  <c r="L95" i="22"/>
  <c r="M95" i="22"/>
  <c r="N95" i="22"/>
  <c r="O95" i="22"/>
  <c r="P95" i="22"/>
  <c r="Q95" i="22"/>
  <c r="S95" i="22"/>
  <c r="R95" i="22" s="1"/>
  <c r="T95" i="22"/>
  <c r="U95" i="22"/>
  <c r="V95" i="22"/>
  <c r="W95" i="22"/>
  <c r="F96" i="22"/>
  <c r="G96" i="22"/>
  <c r="H96" i="22"/>
  <c r="I96" i="22"/>
  <c r="J96" i="22"/>
  <c r="K96" i="22"/>
  <c r="L96" i="22"/>
  <c r="M96" i="22"/>
  <c r="N96" i="22"/>
  <c r="O96" i="22"/>
  <c r="P96" i="22"/>
  <c r="Q96" i="22"/>
  <c r="S96" i="22"/>
  <c r="R96" i="22" s="1"/>
  <c r="T96" i="22"/>
  <c r="U96" i="22"/>
  <c r="V96" i="22"/>
  <c r="W96" i="22"/>
  <c r="F97" i="22"/>
  <c r="G97" i="22"/>
  <c r="H97" i="22"/>
  <c r="I97" i="22"/>
  <c r="J97" i="22"/>
  <c r="K97" i="22"/>
  <c r="L97" i="22"/>
  <c r="M97" i="22"/>
  <c r="N97" i="22"/>
  <c r="O97" i="22"/>
  <c r="P97" i="22"/>
  <c r="Q97" i="22"/>
  <c r="S97" i="22"/>
  <c r="R97" i="22" s="1"/>
  <c r="T97" i="22"/>
  <c r="U97" i="22"/>
  <c r="V97" i="22"/>
  <c r="W97" i="22"/>
  <c r="F98" i="22"/>
  <c r="G98" i="22"/>
  <c r="H98" i="22"/>
  <c r="I98" i="22"/>
  <c r="J98" i="22"/>
  <c r="K98" i="22"/>
  <c r="L98" i="22"/>
  <c r="M98" i="22"/>
  <c r="N98" i="22"/>
  <c r="O98" i="22"/>
  <c r="P98" i="22"/>
  <c r="Q98" i="22"/>
  <c r="S98" i="22"/>
  <c r="R98" i="22" s="1"/>
  <c r="T98" i="22"/>
  <c r="U98" i="22"/>
  <c r="V98" i="22"/>
  <c r="W98" i="22"/>
  <c r="F99" i="22"/>
  <c r="G99" i="22"/>
  <c r="H99" i="22"/>
  <c r="I99" i="22"/>
  <c r="J99" i="22"/>
  <c r="K99" i="22"/>
  <c r="L99" i="22"/>
  <c r="M99" i="22"/>
  <c r="N99" i="22"/>
  <c r="O99" i="22"/>
  <c r="P99" i="22"/>
  <c r="Q99" i="22"/>
  <c r="S99" i="22"/>
  <c r="R99" i="22" s="1"/>
  <c r="T99" i="22"/>
  <c r="U99" i="22"/>
  <c r="V99" i="22"/>
  <c r="W99" i="22"/>
  <c r="F100" i="22"/>
  <c r="G100" i="22"/>
  <c r="H100" i="22"/>
  <c r="I100" i="22"/>
  <c r="J100" i="22"/>
  <c r="K100" i="22"/>
  <c r="L100" i="22"/>
  <c r="M100" i="22"/>
  <c r="N100" i="22"/>
  <c r="O100" i="22"/>
  <c r="P100" i="22"/>
  <c r="Q100" i="22"/>
  <c r="S100" i="22"/>
  <c r="R100" i="22" s="1"/>
  <c r="T100" i="22"/>
  <c r="U100" i="22"/>
  <c r="V100" i="22"/>
  <c r="W100" i="22"/>
  <c r="F101" i="22"/>
  <c r="G101" i="22"/>
  <c r="H101" i="22"/>
  <c r="I101" i="22"/>
  <c r="J101" i="22"/>
  <c r="K101" i="22"/>
  <c r="L101" i="22"/>
  <c r="M101" i="22"/>
  <c r="N101" i="22"/>
  <c r="O101" i="22"/>
  <c r="P101" i="22"/>
  <c r="Q101" i="22"/>
  <c r="S101" i="22"/>
  <c r="T101" i="22"/>
  <c r="U101" i="22"/>
  <c r="V101" i="22"/>
  <c r="W101" i="22"/>
  <c r="F102" i="22"/>
  <c r="G102" i="22"/>
  <c r="H102" i="22"/>
  <c r="I102" i="22"/>
  <c r="J102" i="22"/>
  <c r="K102" i="22"/>
  <c r="L102" i="22"/>
  <c r="M102" i="22"/>
  <c r="N102" i="22"/>
  <c r="O102" i="22"/>
  <c r="P102" i="22"/>
  <c r="Q102" i="22"/>
  <c r="S102" i="22"/>
  <c r="R102" i="22" s="1"/>
  <c r="T102" i="22"/>
  <c r="U102" i="22"/>
  <c r="V102" i="22"/>
  <c r="W102" i="22"/>
  <c r="F103" i="22"/>
  <c r="G103" i="22"/>
  <c r="H103" i="22"/>
  <c r="I103" i="22"/>
  <c r="J103" i="22"/>
  <c r="K103" i="22"/>
  <c r="L103" i="22"/>
  <c r="M103" i="22"/>
  <c r="N103" i="22"/>
  <c r="O103" i="22"/>
  <c r="P103" i="22"/>
  <c r="Q103" i="22"/>
  <c r="S103" i="22"/>
  <c r="R103" i="22" s="1"/>
  <c r="T103" i="22"/>
  <c r="U103" i="22"/>
  <c r="V103" i="22"/>
  <c r="W103" i="22"/>
  <c r="F104" i="22"/>
  <c r="G104" i="22"/>
  <c r="H104" i="22"/>
  <c r="I104" i="22"/>
  <c r="J104" i="22"/>
  <c r="K104" i="22"/>
  <c r="L104" i="22"/>
  <c r="M104" i="22"/>
  <c r="N104" i="22"/>
  <c r="O104" i="22"/>
  <c r="P104" i="22"/>
  <c r="Q104" i="22"/>
  <c r="S104" i="22"/>
  <c r="R104" i="22" s="1"/>
  <c r="T104" i="22"/>
  <c r="U104" i="22"/>
  <c r="V104" i="22"/>
  <c r="W104" i="22"/>
  <c r="F105" i="22"/>
  <c r="G105" i="22"/>
  <c r="H105" i="22"/>
  <c r="I105" i="22"/>
  <c r="J105" i="22"/>
  <c r="K105" i="22"/>
  <c r="L105" i="22"/>
  <c r="M105" i="22"/>
  <c r="N105" i="22"/>
  <c r="O105" i="22"/>
  <c r="P105" i="22"/>
  <c r="Q105" i="22"/>
  <c r="S105" i="22"/>
  <c r="R105" i="22" s="1"/>
  <c r="T105" i="22"/>
  <c r="U105" i="22"/>
  <c r="V105" i="22"/>
  <c r="W105" i="22"/>
  <c r="F106" i="22"/>
  <c r="G106" i="22"/>
  <c r="H106" i="22"/>
  <c r="I106" i="22"/>
  <c r="J106" i="22"/>
  <c r="K106" i="22"/>
  <c r="L106" i="22"/>
  <c r="M106" i="22"/>
  <c r="N106" i="22"/>
  <c r="O106" i="22"/>
  <c r="P106" i="22"/>
  <c r="Q106" i="22"/>
  <c r="S106" i="22"/>
  <c r="R106" i="22" s="1"/>
  <c r="T106" i="22"/>
  <c r="U106" i="22"/>
  <c r="V106" i="22"/>
  <c r="W106" i="22"/>
  <c r="F107" i="22"/>
  <c r="G107" i="22"/>
  <c r="H107" i="22"/>
  <c r="I107" i="22"/>
  <c r="J107" i="22"/>
  <c r="K107" i="22"/>
  <c r="L107" i="22"/>
  <c r="M107" i="22"/>
  <c r="N107" i="22"/>
  <c r="O107" i="22"/>
  <c r="P107" i="22"/>
  <c r="Q107" i="22"/>
  <c r="S107" i="22"/>
  <c r="R107" i="22" s="1"/>
  <c r="T107" i="22"/>
  <c r="U107" i="22"/>
  <c r="V107" i="22"/>
  <c r="W107" i="22"/>
  <c r="F108" i="22"/>
  <c r="G108" i="22"/>
  <c r="H108" i="22"/>
  <c r="I108" i="22"/>
  <c r="J108" i="22"/>
  <c r="K108" i="22"/>
  <c r="L108" i="22"/>
  <c r="M108" i="22"/>
  <c r="N108" i="22"/>
  <c r="O108" i="22"/>
  <c r="P108" i="22"/>
  <c r="Q108" i="22"/>
  <c r="S108" i="22"/>
  <c r="R108" i="22" s="1"/>
  <c r="T108" i="22"/>
  <c r="U108" i="22"/>
  <c r="V108" i="22"/>
  <c r="W108" i="22"/>
  <c r="F109" i="22"/>
  <c r="G109" i="22"/>
  <c r="H109" i="22"/>
  <c r="I109" i="22"/>
  <c r="J109" i="22"/>
  <c r="K109" i="22"/>
  <c r="L109" i="22"/>
  <c r="M109" i="22"/>
  <c r="N109" i="22"/>
  <c r="O109" i="22"/>
  <c r="P109" i="22"/>
  <c r="Q109" i="22"/>
  <c r="S109" i="22"/>
  <c r="R109" i="22" s="1"/>
  <c r="T109" i="22"/>
  <c r="U109" i="22"/>
  <c r="V109" i="22"/>
  <c r="W109" i="22"/>
  <c r="F110" i="22"/>
  <c r="G110" i="22"/>
  <c r="H110" i="22"/>
  <c r="I110" i="22"/>
  <c r="J110" i="22"/>
  <c r="K110" i="22"/>
  <c r="L110" i="22"/>
  <c r="M110" i="22"/>
  <c r="N110" i="22"/>
  <c r="O110" i="22"/>
  <c r="P110" i="22"/>
  <c r="Q110" i="22"/>
  <c r="S110" i="22"/>
  <c r="R110" i="22" s="1"/>
  <c r="T110" i="22"/>
  <c r="U110" i="22"/>
  <c r="V110" i="22"/>
  <c r="W110" i="22"/>
  <c r="F111" i="22"/>
  <c r="G111" i="22"/>
  <c r="H111" i="22"/>
  <c r="I111" i="22"/>
  <c r="J111" i="22"/>
  <c r="K111" i="22"/>
  <c r="L111" i="22"/>
  <c r="M111" i="22"/>
  <c r="N111" i="22"/>
  <c r="O111" i="22"/>
  <c r="P111" i="22"/>
  <c r="Q111" i="22"/>
  <c r="S111" i="22"/>
  <c r="R111" i="22" s="1"/>
  <c r="T111" i="22"/>
  <c r="U111" i="22"/>
  <c r="V111" i="22"/>
  <c r="W111" i="22"/>
  <c r="F112" i="22"/>
  <c r="G112" i="22"/>
  <c r="H112" i="22"/>
  <c r="I112" i="22"/>
  <c r="J112" i="22"/>
  <c r="K112" i="22"/>
  <c r="L112" i="22"/>
  <c r="M112" i="22"/>
  <c r="N112" i="22"/>
  <c r="O112" i="22"/>
  <c r="P112" i="22"/>
  <c r="Q112" i="22"/>
  <c r="S112" i="22"/>
  <c r="R112" i="22" s="1"/>
  <c r="T112" i="22"/>
  <c r="U112" i="22"/>
  <c r="V112" i="22"/>
  <c r="W112" i="22"/>
  <c r="F113" i="22"/>
  <c r="G113" i="22"/>
  <c r="H113" i="22"/>
  <c r="I113" i="22"/>
  <c r="J113" i="22"/>
  <c r="K113" i="22"/>
  <c r="L113" i="22"/>
  <c r="M113" i="22"/>
  <c r="N113" i="22"/>
  <c r="O113" i="22"/>
  <c r="P113" i="22"/>
  <c r="Q113" i="22"/>
  <c r="S113" i="22"/>
  <c r="R113" i="22" s="1"/>
  <c r="T113" i="22"/>
  <c r="U113" i="22"/>
  <c r="V113" i="22"/>
  <c r="W113" i="22"/>
  <c r="F114" i="22"/>
  <c r="G114" i="22"/>
  <c r="H114" i="22"/>
  <c r="I114" i="22"/>
  <c r="J114" i="22"/>
  <c r="K114" i="22"/>
  <c r="L114" i="22"/>
  <c r="M114" i="22"/>
  <c r="N114" i="22"/>
  <c r="O114" i="22"/>
  <c r="P114" i="22"/>
  <c r="Q114" i="22"/>
  <c r="S114" i="22"/>
  <c r="R114" i="22" s="1"/>
  <c r="T114" i="22"/>
  <c r="U114" i="22"/>
  <c r="V114" i="22"/>
  <c r="W114" i="22"/>
  <c r="F115" i="22"/>
  <c r="G115" i="22"/>
  <c r="H115" i="22"/>
  <c r="I115" i="22"/>
  <c r="J115" i="22"/>
  <c r="K115" i="22"/>
  <c r="L115" i="22"/>
  <c r="M115" i="22"/>
  <c r="N115" i="22"/>
  <c r="O115" i="22"/>
  <c r="P115" i="22"/>
  <c r="Q115" i="22"/>
  <c r="S115" i="22"/>
  <c r="R115" i="22" s="1"/>
  <c r="T115" i="22"/>
  <c r="U115" i="22"/>
  <c r="V115" i="22"/>
  <c r="W115" i="22"/>
  <c r="F116" i="22"/>
  <c r="G116" i="22"/>
  <c r="H116" i="22"/>
  <c r="I116" i="22"/>
  <c r="J116" i="22"/>
  <c r="K116" i="22"/>
  <c r="L116" i="22"/>
  <c r="M116" i="22"/>
  <c r="N116" i="22"/>
  <c r="O116" i="22"/>
  <c r="P116" i="22"/>
  <c r="Q116" i="22"/>
  <c r="S116" i="22"/>
  <c r="R116" i="22" s="1"/>
  <c r="T116" i="22"/>
  <c r="U116" i="22"/>
  <c r="V116" i="22"/>
  <c r="W116" i="22"/>
  <c r="F117" i="22"/>
  <c r="G117" i="22"/>
  <c r="H117" i="22"/>
  <c r="I117" i="22"/>
  <c r="J117" i="22"/>
  <c r="K117" i="22"/>
  <c r="L117" i="22"/>
  <c r="M117" i="22"/>
  <c r="N117" i="22"/>
  <c r="O117" i="22"/>
  <c r="P117" i="22"/>
  <c r="Q117" i="22"/>
  <c r="S117" i="22"/>
  <c r="R117" i="22" s="1"/>
  <c r="T117" i="22"/>
  <c r="U117" i="22"/>
  <c r="V117" i="22"/>
  <c r="W117" i="22"/>
  <c r="F118" i="22"/>
  <c r="G118" i="22"/>
  <c r="H118" i="22"/>
  <c r="I118" i="22"/>
  <c r="J118" i="22"/>
  <c r="K118" i="22"/>
  <c r="L118" i="22"/>
  <c r="M118" i="22"/>
  <c r="N118" i="22"/>
  <c r="O118" i="22"/>
  <c r="P118" i="22"/>
  <c r="Q118" i="22"/>
  <c r="S118" i="22"/>
  <c r="R118" i="22" s="1"/>
  <c r="T118" i="22"/>
  <c r="U118" i="22"/>
  <c r="V118" i="22"/>
  <c r="W118" i="22"/>
  <c r="F119" i="22"/>
  <c r="G119" i="22"/>
  <c r="H119" i="22"/>
  <c r="I119" i="22"/>
  <c r="J119" i="22"/>
  <c r="K119" i="22"/>
  <c r="L119" i="22"/>
  <c r="M119" i="22"/>
  <c r="N119" i="22"/>
  <c r="O119" i="22"/>
  <c r="P119" i="22"/>
  <c r="Q119" i="22"/>
  <c r="S119" i="22"/>
  <c r="R119" i="22" s="1"/>
  <c r="T119" i="22"/>
  <c r="U119" i="22"/>
  <c r="V119" i="22"/>
  <c r="W119" i="22"/>
  <c r="F120" i="22"/>
  <c r="G120" i="22"/>
  <c r="H120" i="22"/>
  <c r="I120" i="22"/>
  <c r="J120" i="22"/>
  <c r="K120" i="22"/>
  <c r="L120" i="22"/>
  <c r="M120" i="22"/>
  <c r="N120" i="22"/>
  <c r="O120" i="22"/>
  <c r="P120" i="22"/>
  <c r="Q120" i="22"/>
  <c r="S120" i="22"/>
  <c r="R120" i="22" s="1"/>
  <c r="T120" i="22"/>
  <c r="U120" i="22"/>
  <c r="V120" i="22"/>
  <c r="W120" i="22"/>
  <c r="F121" i="22"/>
  <c r="G121" i="22"/>
  <c r="H121" i="22"/>
  <c r="I121" i="22"/>
  <c r="J121" i="22"/>
  <c r="K121" i="22"/>
  <c r="L121" i="22"/>
  <c r="M121" i="22"/>
  <c r="N121" i="22"/>
  <c r="O121" i="22"/>
  <c r="P121" i="22"/>
  <c r="Q121" i="22"/>
  <c r="S121" i="22"/>
  <c r="R121" i="22" s="1"/>
  <c r="T121" i="22"/>
  <c r="U121" i="22"/>
  <c r="V121" i="22"/>
  <c r="W121" i="22"/>
  <c r="F122" i="22"/>
  <c r="G122" i="22"/>
  <c r="H122" i="22"/>
  <c r="I122" i="22"/>
  <c r="J122" i="22"/>
  <c r="K122" i="22"/>
  <c r="L122" i="22"/>
  <c r="M122" i="22"/>
  <c r="N122" i="22"/>
  <c r="O122" i="22"/>
  <c r="P122" i="22"/>
  <c r="Q122" i="22"/>
  <c r="S122" i="22"/>
  <c r="R122" i="22" s="1"/>
  <c r="T122" i="22"/>
  <c r="U122" i="22"/>
  <c r="V122" i="22"/>
  <c r="W122" i="22"/>
  <c r="F123" i="22"/>
  <c r="G123" i="22"/>
  <c r="H123" i="22"/>
  <c r="I123" i="22"/>
  <c r="J123" i="22"/>
  <c r="K123" i="22"/>
  <c r="L123" i="22"/>
  <c r="M123" i="22"/>
  <c r="N123" i="22"/>
  <c r="O123" i="22"/>
  <c r="P123" i="22"/>
  <c r="Q123" i="22"/>
  <c r="S123" i="22"/>
  <c r="R123" i="22" s="1"/>
  <c r="T123" i="22"/>
  <c r="U123" i="22"/>
  <c r="V123" i="22"/>
  <c r="W123" i="22"/>
  <c r="F124" i="22"/>
  <c r="G124" i="22"/>
  <c r="H124" i="22"/>
  <c r="I124" i="22"/>
  <c r="J124" i="22"/>
  <c r="K124" i="22"/>
  <c r="L124" i="22"/>
  <c r="M124" i="22"/>
  <c r="N124" i="22"/>
  <c r="O124" i="22"/>
  <c r="P124" i="22"/>
  <c r="Q124" i="22"/>
  <c r="S124" i="22"/>
  <c r="R124" i="22" s="1"/>
  <c r="T124" i="22"/>
  <c r="U124" i="22"/>
  <c r="V124" i="22"/>
  <c r="W124" i="22"/>
  <c r="F125" i="22"/>
  <c r="G125" i="22"/>
  <c r="H125" i="22"/>
  <c r="I125" i="22"/>
  <c r="J125" i="22"/>
  <c r="K125" i="22"/>
  <c r="L125" i="22"/>
  <c r="M125" i="22"/>
  <c r="N125" i="22"/>
  <c r="O125" i="22"/>
  <c r="P125" i="22"/>
  <c r="Q125" i="22"/>
  <c r="S125" i="22"/>
  <c r="R125" i="22" s="1"/>
  <c r="T125" i="22"/>
  <c r="U125" i="22"/>
  <c r="V125" i="22"/>
  <c r="W125" i="22"/>
  <c r="F126" i="22"/>
  <c r="G126" i="22"/>
  <c r="H126" i="22"/>
  <c r="I126" i="22"/>
  <c r="J126" i="22"/>
  <c r="K126" i="22"/>
  <c r="L126" i="22"/>
  <c r="M126" i="22"/>
  <c r="N126" i="22"/>
  <c r="O126" i="22"/>
  <c r="P126" i="22"/>
  <c r="Q126" i="22"/>
  <c r="S126" i="22"/>
  <c r="R126" i="22" s="1"/>
  <c r="T126" i="22"/>
  <c r="U126" i="22"/>
  <c r="V126" i="22"/>
  <c r="W126" i="22"/>
  <c r="F127" i="22"/>
  <c r="G127" i="22"/>
  <c r="H127" i="22"/>
  <c r="I127" i="22"/>
  <c r="J127" i="22"/>
  <c r="K127" i="22"/>
  <c r="L127" i="22"/>
  <c r="M127" i="22"/>
  <c r="N127" i="22"/>
  <c r="O127" i="22"/>
  <c r="P127" i="22"/>
  <c r="Q127" i="22"/>
  <c r="S127" i="22"/>
  <c r="R127" i="22" s="1"/>
  <c r="T127" i="22"/>
  <c r="U127" i="22"/>
  <c r="V127" i="22"/>
  <c r="W127" i="22"/>
  <c r="F128" i="22"/>
  <c r="G128" i="22"/>
  <c r="H128" i="22"/>
  <c r="I128" i="22"/>
  <c r="J128" i="22"/>
  <c r="K128" i="22"/>
  <c r="L128" i="22"/>
  <c r="M128" i="22"/>
  <c r="N128" i="22"/>
  <c r="O128" i="22"/>
  <c r="P128" i="22"/>
  <c r="Q128" i="22"/>
  <c r="S128" i="22"/>
  <c r="R128" i="22" s="1"/>
  <c r="T128" i="22"/>
  <c r="U128" i="22"/>
  <c r="V128" i="22"/>
  <c r="W128" i="22"/>
  <c r="F129" i="22"/>
  <c r="G129" i="22"/>
  <c r="H129" i="22"/>
  <c r="I129" i="22"/>
  <c r="J129" i="22"/>
  <c r="K129" i="22"/>
  <c r="L129" i="22"/>
  <c r="M129" i="22"/>
  <c r="N129" i="22"/>
  <c r="O129" i="22"/>
  <c r="P129" i="22"/>
  <c r="Q129" i="22"/>
  <c r="S129" i="22"/>
  <c r="R129" i="22" s="1"/>
  <c r="T129" i="22"/>
  <c r="U129" i="22"/>
  <c r="V129" i="22"/>
  <c r="W129" i="22"/>
  <c r="F130" i="22"/>
  <c r="G130" i="22"/>
  <c r="H130" i="22"/>
  <c r="I130" i="22"/>
  <c r="J130" i="22"/>
  <c r="K130" i="22"/>
  <c r="L130" i="22"/>
  <c r="M130" i="22"/>
  <c r="N130" i="22"/>
  <c r="O130" i="22"/>
  <c r="P130" i="22"/>
  <c r="Q130" i="22"/>
  <c r="S130" i="22"/>
  <c r="R130" i="22" s="1"/>
  <c r="T130" i="22"/>
  <c r="U130" i="22"/>
  <c r="V130" i="22"/>
  <c r="W130" i="22"/>
  <c r="F131" i="22"/>
  <c r="G131" i="22"/>
  <c r="H131" i="22"/>
  <c r="I131" i="22"/>
  <c r="J131" i="22"/>
  <c r="K131" i="22"/>
  <c r="L131" i="22"/>
  <c r="M131" i="22"/>
  <c r="N131" i="22"/>
  <c r="O131" i="22"/>
  <c r="P131" i="22"/>
  <c r="Q131" i="22"/>
  <c r="S131" i="22"/>
  <c r="R131" i="22" s="1"/>
  <c r="T131" i="22"/>
  <c r="U131" i="22"/>
  <c r="V131" i="22"/>
  <c r="W131" i="22"/>
  <c r="F132" i="22"/>
  <c r="G132" i="22"/>
  <c r="H132" i="22"/>
  <c r="I132" i="22"/>
  <c r="J132" i="22"/>
  <c r="K132" i="22"/>
  <c r="L132" i="22"/>
  <c r="M132" i="22"/>
  <c r="N132" i="22"/>
  <c r="O132" i="22"/>
  <c r="P132" i="22"/>
  <c r="Q132" i="22"/>
  <c r="S132" i="22"/>
  <c r="R132" i="22" s="1"/>
  <c r="T132" i="22"/>
  <c r="U132" i="22"/>
  <c r="V132" i="22"/>
  <c r="W132" i="22"/>
  <c r="F133" i="22"/>
  <c r="G133" i="22"/>
  <c r="H133" i="22"/>
  <c r="I133" i="22"/>
  <c r="J133" i="22"/>
  <c r="K133" i="22"/>
  <c r="L133" i="22"/>
  <c r="M133" i="22"/>
  <c r="N133" i="22"/>
  <c r="O133" i="22"/>
  <c r="P133" i="22"/>
  <c r="Q133" i="22"/>
  <c r="S133" i="22"/>
  <c r="R133" i="22" s="1"/>
  <c r="T133" i="22"/>
  <c r="U133" i="22"/>
  <c r="V133" i="22"/>
  <c r="W133" i="22"/>
  <c r="F134" i="22"/>
  <c r="G134" i="22"/>
  <c r="H134" i="22"/>
  <c r="I134" i="22"/>
  <c r="J134" i="22"/>
  <c r="K134" i="22"/>
  <c r="L134" i="22"/>
  <c r="M134" i="22"/>
  <c r="N134" i="22"/>
  <c r="O134" i="22"/>
  <c r="P134" i="22"/>
  <c r="Q134" i="22"/>
  <c r="S134" i="22"/>
  <c r="R134" i="22" s="1"/>
  <c r="T134" i="22"/>
  <c r="U134" i="22"/>
  <c r="V134" i="22"/>
  <c r="W134" i="22"/>
  <c r="F135" i="22"/>
  <c r="G135" i="22"/>
  <c r="H135" i="22"/>
  <c r="I135" i="22"/>
  <c r="J135" i="22"/>
  <c r="K135" i="22"/>
  <c r="L135" i="22"/>
  <c r="M135" i="22"/>
  <c r="N135" i="22"/>
  <c r="O135" i="22"/>
  <c r="P135" i="22"/>
  <c r="Q135" i="22"/>
  <c r="S135" i="22"/>
  <c r="R135" i="22" s="1"/>
  <c r="T135" i="22"/>
  <c r="U135" i="22"/>
  <c r="V135" i="22"/>
  <c r="W135" i="22"/>
  <c r="F136" i="22"/>
  <c r="G136" i="22"/>
  <c r="H136" i="22"/>
  <c r="I136" i="22"/>
  <c r="J136" i="22"/>
  <c r="K136" i="22"/>
  <c r="L136" i="22"/>
  <c r="M136" i="22"/>
  <c r="N136" i="22"/>
  <c r="O136" i="22"/>
  <c r="P136" i="22"/>
  <c r="Q136" i="22"/>
  <c r="S136" i="22"/>
  <c r="R136" i="22" s="1"/>
  <c r="T136" i="22"/>
  <c r="U136" i="22"/>
  <c r="V136" i="22"/>
  <c r="W136" i="22"/>
  <c r="F137" i="22"/>
  <c r="G137" i="22"/>
  <c r="H137" i="22"/>
  <c r="I137" i="22"/>
  <c r="J137" i="22"/>
  <c r="K137" i="22"/>
  <c r="L137" i="22"/>
  <c r="M137" i="22"/>
  <c r="N137" i="22"/>
  <c r="O137" i="22"/>
  <c r="P137" i="22"/>
  <c r="Q137" i="22"/>
  <c r="S137" i="22"/>
  <c r="R137" i="22" s="1"/>
  <c r="T137" i="22"/>
  <c r="U137" i="22"/>
  <c r="V137" i="22"/>
  <c r="W137" i="22"/>
  <c r="F138" i="22"/>
  <c r="G138" i="22"/>
  <c r="H138" i="22"/>
  <c r="I138" i="22"/>
  <c r="J138" i="22"/>
  <c r="K138" i="22"/>
  <c r="L138" i="22"/>
  <c r="M138" i="22"/>
  <c r="N138" i="22"/>
  <c r="O138" i="22"/>
  <c r="P138" i="22"/>
  <c r="Q138" i="22"/>
  <c r="S138" i="22"/>
  <c r="R138" i="22" s="1"/>
  <c r="T138" i="22"/>
  <c r="U138" i="22"/>
  <c r="V138" i="22"/>
  <c r="W138" i="22"/>
  <c r="F139" i="22"/>
  <c r="G139" i="22"/>
  <c r="H139" i="22"/>
  <c r="I139" i="22"/>
  <c r="J139" i="22"/>
  <c r="K139" i="22"/>
  <c r="L139" i="22"/>
  <c r="M139" i="22"/>
  <c r="N139" i="22"/>
  <c r="O139" i="22"/>
  <c r="P139" i="22"/>
  <c r="Q139" i="22"/>
  <c r="S139" i="22"/>
  <c r="R139" i="22" s="1"/>
  <c r="T139" i="22"/>
  <c r="U139" i="22"/>
  <c r="V139" i="22"/>
  <c r="W139" i="22"/>
  <c r="F140" i="22"/>
  <c r="G140" i="22"/>
  <c r="H140" i="22"/>
  <c r="I140" i="22"/>
  <c r="J140" i="22"/>
  <c r="K140" i="22"/>
  <c r="L140" i="22"/>
  <c r="M140" i="22"/>
  <c r="N140" i="22"/>
  <c r="O140" i="22"/>
  <c r="P140" i="22"/>
  <c r="Q140" i="22"/>
  <c r="S140" i="22"/>
  <c r="R140" i="22" s="1"/>
  <c r="T140" i="22"/>
  <c r="U140" i="22"/>
  <c r="V140" i="22"/>
  <c r="W140" i="22"/>
  <c r="F141" i="22"/>
  <c r="G141" i="22"/>
  <c r="H141" i="22"/>
  <c r="I141" i="22"/>
  <c r="J141" i="22"/>
  <c r="K141" i="22"/>
  <c r="L141" i="22"/>
  <c r="M141" i="22"/>
  <c r="N141" i="22"/>
  <c r="O141" i="22"/>
  <c r="P141" i="22"/>
  <c r="Q141" i="22"/>
  <c r="S141" i="22"/>
  <c r="R141" i="22" s="1"/>
  <c r="T141" i="22"/>
  <c r="U141" i="22"/>
  <c r="V141" i="22"/>
  <c r="W141" i="22"/>
  <c r="F142" i="22"/>
  <c r="G142" i="22"/>
  <c r="H142" i="22"/>
  <c r="I142" i="22"/>
  <c r="J142" i="22"/>
  <c r="K142" i="22"/>
  <c r="L142" i="22"/>
  <c r="M142" i="22"/>
  <c r="N142" i="22"/>
  <c r="O142" i="22"/>
  <c r="P142" i="22"/>
  <c r="Q142" i="22"/>
  <c r="S142" i="22"/>
  <c r="R142" i="22" s="1"/>
  <c r="T142" i="22"/>
  <c r="U142" i="22"/>
  <c r="V142" i="22"/>
  <c r="W142" i="22"/>
  <c r="F143" i="22"/>
  <c r="G143" i="22"/>
  <c r="H143" i="22"/>
  <c r="I143" i="22"/>
  <c r="J143" i="22"/>
  <c r="K143" i="22"/>
  <c r="L143" i="22"/>
  <c r="M143" i="22"/>
  <c r="N143" i="22"/>
  <c r="O143" i="22"/>
  <c r="P143" i="22"/>
  <c r="Q143" i="22"/>
  <c r="S143" i="22"/>
  <c r="R143" i="22" s="1"/>
  <c r="T143" i="22"/>
  <c r="U143" i="22"/>
  <c r="V143" i="22"/>
  <c r="W143" i="22"/>
  <c r="F144" i="22"/>
  <c r="G144" i="22"/>
  <c r="H144" i="22"/>
  <c r="I144" i="22"/>
  <c r="J144" i="22"/>
  <c r="K144" i="22"/>
  <c r="L144" i="22"/>
  <c r="M144" i="22"/>
  <c r="N144" i="22"/>
  <c r="O144" i="22"/>
  <c r="P144" i="22"/>
  <c r="Q144" i="22"/>
  <c r="S144" i="22"/>
  <c r="R144" i="22" s="1"/>
  <c r="T144" i="22"/>
  <c r="U144" i="22"/>
  <c r="V144" i="22"/>
  <c r="W144" i="22"/>
  <c r="F145" i="22"/>
  <c r="G145" i="22"/>
  <c r="H145" i="22"/>
  <c r="I145" i="22"/>
  <c r="J145" i="22"/>
  <c r="K145" i="22"/>
  <c r="L145" i="22"/>
  <c r="M145" i="22"/>
  <c r="N145" i="22"/>
  <c r="O145" i="22"/>
  <c r="P145" i="22"/>
  <c r="Q145" i="22"/>
  <c r="S145" i="22"/>
  <c r="R145" i="22" s="1"/>
  <c r="T145" i="22"/>
  <c r="U145" i="22"/>
  <c r="V145" i="22"/>
  <c r="W145" i="22"/>
  <c r="F146" i="22"/>
  <c r="G146" i="22"/>
  <c r="H146" i="22"/>
  <c r="I146" i="22"/>
  <c r="J146" i="22"/>
  <c r="K146" i="22"/>
  <c r="L146" i="22"/>
  <c r="M146" i="22"/>
  <c r="N146" i="22"/>
  <c r="O146" i="22"/>
  <c r="P146" i="22"/>
  <c r="Q146" i="22"/>
  <c r="S146" i="22"/>
  <c r="R146" i="22" s="1"/>
  <c r="T146" i="22"/>
  <c r="U146" i="22"/>
  <c r="V146" i="22"/>
  <c r="W146" i="22"/>
  <c r="F147" i="22"/>
  <c r="G147" i="22"/>
  <c r="H147" i="22"/>
  <c r="I147" i="22"/>
  <c r="J147" i="22"/>
  <c r="K147" i="22"/>
  <c r="L147" i="22"/>
  <c r="M147" i="22"/>
  <c r="N147" i="22"/>
  <c r="O147" i="22"/>
  <c r="P147" i="22"/>
  <c r="Q147" i="22"/>
  <c r="S147" i="22"/>
  <c r="R147" i="22" s="1"/>
  <c r="T147" i="22"/>
  <c r="U147" i="22"/>
  <c r="V147" i="22"/>
  <c r="W147" i="22"/>
  <c r="F148" i="22"/>
  <c r="G148" i="22"/>
  <c r="H148" i="22"/>
  <c r="I148" i="22"/>
  <c r="J148" i="22"/>
  <c r="K148" i="22"/>
  <c r="L148" i="22"/>
  <c r="M148" i="22"/>
  <c r="N148" i="22"/>
  <c r="O148" i="22"/>
  <c r="P148" i="22"/>
  <c r="Q148" i="22"/>
  <c r="S148" i="22"/>
  <c r="R148" i="22" s="1"/>
  <c r="T148" i="22"/>
  <c r="U148" i="22"/>
  <c r="V148" i="22"/>
  <c r="W148" i="22"/>
  <c r="F149" i="22"/>
  <c r="G149" i="22"/>
  <c r="H149" i="22"/>
  <c r="I149" i="22"/>
  <c r="J149" i="22"/>
  <c r="K149" i="22"/>
  <c r="L149" i="22"/>
  <c r="M149" i="22"/>
  <c r="N149" i="22"/>
  <c r="O149" i="22"/>
  <c r="P149" i="22"/>
  <c r="Q149" i="22"/>
  <c r="S149" i="22"/>
  <c r="R149" i="22" s="1"/>
  <c r="T149" i="22"/>
  <c r="U149" i="22"/>
  <c r="V149" i="22"/>
  <c r="W149" i="22"/>
  <c r="F150" i="22"/>
  <c r="G150" i="22"/>
  <c r="H150" i="22"/>
  <c r="I150" i="22"/>
  <c r="J150" i="22"/>
  <c r="K150" i="22"/>
  <c r="L150" i="22"/>
  <c r="M150" i="22"/>
  <c r="N150" i="22"/>
  <c r="O150" i="22"/>
  <c r="P150" i="22"/>
  <c r="Q150" i="22"/>
  <c r="S150" i="22"/>
  <c r="R150" i="22" s="1"/>
  <c r="T150" i="22"/>
  <c r="U150" i="22"/>
  <c r="V150" i="22"/>
  <c r="W150" i="22"/>
  <c r="F151" i="22"/>
  <c r="G151" i="22"/>
  <c r="H151" i="22"/>
  <c r="I151" i="22"/>
  <c r="J151" i="22"/>
  <c r="K151" i="22"/>
  <c r="L151" i="22"/>
  <c r="M151" i="22"/>
  <c r="N151" i="22"/>
  <c r="O151" i="22"/>
  <c r="P151" i="22"/>
  <c r="Q151" i="22"/>
  <c r="S151" i="22"/>
  <c r="R151" i="22" s="1"/>
  <c r="T151" i="22"/>
  <c r="U151" i="22"/>
  <c r="V151" i="22"/>
  <c r="W151" i="22"/>
  <c r="F152" i="22"/>
  <c r="G152" i="22"/>
  <c r="H152" i="22"/>
  <c r="I152" i="22"/>
  <c r="J152" i="22"/>
  <c r="K152" i="22"/>
  <c r="L152" i="22"/>
  <c r="M152" i="22"/>
  <c r="N152" i="22"/>
  <c r="O152" i="22"/>
  <c r="P152" i="22"/>
  <c r="Q152" i="22"/>
  <c r="S152" i="22"/>
  <c r="R152" i="22" s="1"/>
  <c r="T152" i="22"/>
  <c r="U152" i="22"/>
  <c r="V152" i="22"/>
  <c r="W152" i="22"/>
  <c r="F153" i="22"/>
  <c r="G153" i="22"/>
  <c r="H153" i="22"/>
  <c r="I153" i="22"/>
  <c r="J153" i="22"/>
  <c r="K153" i="22"/>
  <c r="L153" i="22"/>
  <c r="M153" i="22"/>
  <c r="N153" i="22"/>
  <c r="O153" i="22"/>
  <c r="P153" i="22"/>
  <c r="Q153" i="22"/>
  <c r="S153" i="22"/>
  <c r="R153" i="22" s="1"/>
  <c r="T153" i="22"/>
  <c r="U153" i="22"/>
  <c r="V153" i="22"/>
  <c r="W153" i="22"/>
  <c r="F154" i="22"/>
  <c r="G154" i="22"/>
  <c r="H154" i="22"/>
  <c r="I154" i="22"/>
  <c r="J154" i="22"/>
  <c r="K154" i="22"/>
  <c r="L154" i="22"/>
  <c r="M154" i="22"/>
  <c r="N154" i="22"/>
  <c r="O154" i="22"/>
  <c r="P154" i="22"/>
  <c r="Q154" i="22"/>
  <c r="S154" i="22"/>
  <c r="R154" i="22" s="1"/>
  <c r="T154" i="22"/>
  <c r="U154" i="22"/>
  <c r="V154" i="22"/>
  <c r="W154" i="22"/>
  <c r="F155" i="22"/>
  <c r="G155" i="22"/>
  <c r="H155" i="22"/>
  <c r="I155" i="22"/>
  <c r="J155" i="22"/>
  <c r="K155" i="22"/>
  <c r="L155" i="22"/>
  <c r="M155" i="22"/>
  <c r="N155" i="22"/>
  <c r="O155" i="22"/>
  <c r="P155" i="22"/>
  <c r="Q155" i="22"/>
  <c r="S155" i="22"/>
  <c r="R155" i="22" s="1"/>
  <c r="T155" i="22"/>
  <c r="U155" i="22"/>
  <c r="V155" i="22"/>
  <c r="W155" i="22"/>
  <c r="F156" i="22"/>
  <c r="G156" i="22"/>
  <c r="H156" i="22"/>
  <c r="I156" i="22"/>
  <c r="J156" i="22"/>
  <c r="K156" i="22"/>
  <c r="L156" i="22"/>
  <c r="M156" i="22"/>
  <c r="N156" i="22"/>
  <c r="O156" i="22"/>
  <c r="P156" i="22"/>
  <c r="Q156" i="22"/>
  <c r="S156" i="22"/>
  <c r="R156" i="22" s="1"/>
  <c r="T156" i="22"/>
  <c r="U156" i="22"/>
  <c r="V156" i="22"/>
  <c r="W156" i="22"/>
  <c r="F605" i="19" l="1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B8" i="22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29" i="19"/>
  <c r="F28" i="19"/>
  <c r="F27" i="19"/>
  <c r="F26" i="19"/>
  <c r="AI9" i="12" l="1"/>
  <c r="AH9" i="12"/>
  <c r="F13" i="18" s="1"/>
  <c r="F12" i="18" s="1"/>
  <c r="AH8" i="12"/>
  <c r="BQ93" i="12"/>
  <c r="BQ94" i="12"/>
  <c r="BQ95" i="12"/>
  <c r="BQ96" i="12"/>
  <c r="BK93" i="12"/>
  <c r="BK94" i="12"/>
  <c r="BK95" i="12"/>
  <c r="BK96" i="12"/>
  <c r="BF93" i="12"/>
  <c r="BF94" i="12"/>
  <c r="BF95" i="12"/>
  <c r="BF96" i="12"/>
  <c r="BQ92" i="12"/>
  <c r="BK92" i="12"/>
  <c r="BF92" i="12"/>
  <c r="AU52" i="12"/>
  <c r="BQ50" i="12"/>
  <c r="AU39" i="12"/>
  <c r="BQ1" i="12"/>
  <c r="AT1" i="12"/>
  <c r="BH249" i="12"/>
  <c r="BH248" i="12"/>
  <c r="BH247" i="12"/>
  <c r="BH246" i="12"/>
  <c r="BH245" i="12"/>
  <c r="BH244" i="12"/>
  <c r="BH243" i="12"/>
  <c r="BH242" i="12"/>
  <c r="AH26" i="12" l="1"/>
  <c r="AI93" i="12"/>
  <c r="O93" i="12" s="1"/>
  <c r="AI94" i="12"/>
  <c r="O94" i="12" s="1"/>
  <c r="AI95" i="12"/>
  <c r="O95" i="12" s="1"/>
  <c r="AI96" i="12"/>
  <c r="O96" i="12" s="1"/>
  <c r="AH93" i="12"/>
  <c r="AH94" i="12"/>
  <c r="AH95" i="12"/>
  <c r="AH96" i="12"/>
  <c r="AB93" i="12"/>
  <c r="AB94" i="12"/>
  <c r="AB95" i="12"/>
  <c r="AB96" i="12"/>
  <c r="V93" i="12"/>
  <c r="V94" i="12"/>
  <c r="V95" i="12"/>
  <c r="V96" i="12"/>
  <c r="Q93" i="12"/>
  <c r="Q94" i="12"/>
  <c r="Q95" i="12"/>
  <c r="Q96" i="12"/>
  <c r="AB92" i="12"/>
  <c r="V92" i="12"/>
  <c r="Q92" i="12"/>
  <c r="AI92" i="12"/>
  <c r="O92" i="12" s="1"/>
  <c r="AH92" i="12"/>
  <c r="F53" i="18"/>
  <c r="F26" i="18"/>
  <c r="AI28" i="12"/>
  <c r="AJ28" i="12"/>
  <c r="AK14" i="12"/>
  <c r="AJ14" i="12"/>
  <c r="AI14" i="12"/>
  <c r="AJ15" i="12"/>
  <c r="AI15" i="12"/>
  <c r="AH13" i="12"/>
  <c r="F18" i="18" s="1"/>
  <c r="E1" i="12"/>
  <c r="A1" i="19" s="1"/>
  <c r="F4" i="18"/>
  <c r="AI4" i="12"/>
  <c r="AK4" i="12" s="1"/>
  <c r="F3" i="18" s="1"/>
  <c r="AH58" i="12"/>
  <c r="AH14" i="12" l="1"/>
  <c r="F26" i="12"/>
  <c r="AH28" i="12"/>
  <c r="AH15" i="12"/>
  <c r="F27" i="12" l="1"/>
  <c r="F17" i="18"/>
  <c r="AH16" i="12"/>
  <c r="F20" i="18" s="1"/>
  <c r="A3" i="19" l="1"/>
  <c r="AH27" i="12"/>
  <c r="AH29" i="12"/>
  <c r="F32" i="18" l="1"/>
  <c r="F31" i="18"/>
  <c r="F30" i="18" l="1"/>
  <c r="F19" i="18"/>
  <c r="G4" i="22" l="1"/>
  <c r="F29" i="18" l="1"/>
  <c r="F60" i="18"/>
  <c r="F8" i="18" l="1"/>
  <c r="F130" i="18" l="1"/>
  <c r="F129" i="18"/>
  <c r="F128" i="18"/>
  <c r="F125" i="18"/>
  <c r="F124" i="18"/>
  <c r="F123" i="18"/>
  <c r="F67" i="18"/>
  <c r="F66" i="18"/>
  <c r="F64" i="18"/>
  <c r="F63" i="18"/>
  <c r="F61" i="18"/>
  <c r="F52" i="18"/>
  <c r="F51" i="18"/>
  <c r="F50" i="18"/>
  <c r="F49" i="18"/>
  <c r="F48" i="18"/>
  <c r="F45" i="18"/>
  <c r="F44" i="18"/>
  <c r="F43" i="18"/>
  <c r="F42" i="18"/>
  <c r="F41" i="18"/>
  <c r="F38" i="18"/>
  <c r="F37" i="18"/>
  <c r="F36" i="18"/>
  <c r="F35" i="18"/>
  <c r="F34" i="18"/>
  <c r="F33" i="18"/>
  <c r="F25" i="18"/>
  <c r="F24" i="18"/>
  <c r="F23" i="18"/>
  <c r="F22" i="18"/>
  <c r="F21" i="18"/>
  <c r="J102" i="18" l="1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G117" i="18" l="1"/>
  <c r="G116" i="18"/>
  <c r="G115" i="18"/>
  <c r="G114" i="18"/>
  <c r="G113" i="18"/>
  <c r="F117" i="18"/>
  <c r="F116" i="18"/>
  <c r="F115" i="18"/>
  <c r="I102" i="18"/>
  <c r="H102" i="18"/>
  <c r="G102" i="18"/>
  <c r="I101" i="18"/>
  <c r="H101" i="18"/>
  <c r="G101" i="18"/>
  <c r="I100" i="18"/>
  <c r="H100" i="18"/>
  <c r="G100" i="18"/>
  <c r="I99" i="18"/>
  <c r="H99" i="18"/>
  <c r="G99" i="18"/>
  <c r="I98" i="18"/>
  <c r="H98" i="18"/>
  <c r="G98" i="18"/>
  <c r="I97" i="18"/>
  <c r="H97" i="18"/>
  <c r="G97" i="18"/>
  <c r="I96" i="18"/>
  <c r="H96" i="18"/>
  <c r="G96" i="18"/>
  <c r="I95" i="18"/>
  <c r="H95" i="18"/>
  <c r="G95" i="18"/>
  <c r="I94" i="18"/>
  <c r="H94" i="18"/>
  <c r="G94" i="18"/>
  <c r="I93" i="18"/>
  <c r="H93" i="18"/>
  <c r="G93" i="18"/>
  <c r="I92" i="18"/>
  <c r="H92" i="18"/>
  <c r="G92" i="18"/>
  <c r="I91" i="18"/>
  <c r="H91" i="18"/>
  <c r="G91" i="18"/>
  <c r="I90" i="18"/>
  <c r="H90" i="18"/>
  <c r="G90" i="18"/>
  <c r="I89" i="18"/>
  <c r="H89" i="18"/>
  <c r="G89" i="18"/>
  <c r="I88" i="18"/>
  <c r="H88" i="18"/>
  <c r="G88" i="18"/>
  <c r="I87" i="18"/>
  <c r="H87" i="18"/>
  <c r="G87" i="18"/>
  <c r="I86" i="18"/>
  <c r="H86" i="18"/>
  <c r="G86" i="18"/>
  <c r="I85" i="18"/>
  <c r="H85" i="18"/>
  <c r="G85" i="18"/>
  <c r="I84" i="18"/>
  <c r="H84" i="18"/>
  <c r="G84" i="18"/>
  <c r="I83" i="18"/>
  <c r="H83" i="18"/>
  <c r="G83" i="18"/>
  <c r="I82" i="18"/>
  <c r="H82" i="18"/>
  <c r="G82" i="18"/>
  <c r="I81" i="18"/>
  <c r="H81" i="18"/>
  <c r="G81" i="18"/>
  <c r="I80" i="18"/>
  <c r="H80" i="18"/>
  <c r="G80" i="18"/>
  <c r="I79" i="18"/>
  <c r="H79" i="18"/>
  <c r="G79" i="18"/>
  <c r="I78" i="18"/>
  <c r="H78" i="18"/>
  <c r="G78" i="18"/>
  <c r="I77" i="18"/>
  <c r="H77" i="18"/>
  <c r="G77" i="18"/>
  <c r="I76" i="18"/>
  <c r="H76" i="18"/>
  <c r="G76" i="18"/>
  <c r="I75" i="18"/>
  <c r="H75" i="18"/>
  <c r="G75" i="18"/>
  <c r="I74" i="18"/>
  <c r="H74" i="18"/>
  <c r="G74" i="18"/>
  <c r="G62" i="18"/>
  <c r="G59" i="18"/>
  <c r="G10" i="18"/>
  <c r="G9" i="18"/>
  <c r="F5" i="18"/>
  <c r="F2" i="18"/>
  <c r="AI85" i="12"/>
  <c r="AH85" i="12"/>
  <c r="F101" i="18" s="1"/>
  <c r="F16" i="18"/>
  <c r="AH10" i="12"/>
  <c r="F9" i="18" s="1"/>
  <c r="F74" i="18"/>
  <c r="AI10" i="12"/>
  <c r="F10" i="18" s="1"/>
  <c r="AI59" i="12"/>
  <c r="AI60" i="12"/>
  <c r="AI61" i="12"/>
  <c r="AI62" i="12"/>
  <c r="AI63" i="12"/>
  <c r="AI64" i="12"/>
  <c r="AI65" i="12"/>
  <c r="AI66" i="12"/>
  <c r="AI67" i="12"/>
  <c r="AI68" i="12"/>
  <c r="AI69" i="12"/>
  <c r="AI70" i="12"/>
  <c r="AI71" i="12"/>
  <c r="AI72" i="12"/>
  <c r="AI73" i="12"/>
  <c r="AI74" i="12"/>
  <c r="AI75" i="12"/>
  <c r="AI76" i="12"/>
  <c r="AI77" i="12"/>
  <c r="AI78" i="12"/>
  <c r="AI79" i="12"/>
  <c r="AI80" i="12"/>
  <c r="AI81" i="12"/>
  <c r="AI82" i="12"/>
  <c r="AI83" i="12"/>
  <c r="AI84" i="12"/>
  <c r="AI86" i="12"/>
  <c r="AI58" i="12"/>
  <c r="AH59" i="12"/>
  <c r="F75" i="18" s="1"/>
  <c r="AH60" i="12"/>
  <c r="F76" i="18" s="1"/>
  <c r="AH61" i="12"/>
  <c r="F77" i="18" s="1"/>
  <c r="AH62" i="12"/>
  <c r="F78" i="18" s="1"/>
  <c r="AH63" i="12"/>
  <c r="F79" i="18" s="1"/>
  <c r="AH64" i="12"/>
  <c r="F80" i="18" s="1"/>
  <c r="AH65" i="12"/>
  <c r="F81" i="18" s="1"/>
  <c r="AH66" i="12"/>
  <c r="F82" i="18" s="1"/>
  <c r="AH67" i="12"/>
  <c r="F83" i="18" s="1"/>
  <c r="AH68" i="12"/>
  <c r="F84" i="18" s="1"/>
  <c r="AH69" i="12"/>
  <c r="F85" i="18" s="1"/>
  <c r="AH70" i="12"/>
  <c r="F86" i="18" s="1"/>
  <c r="AH71" i="12"/>
  <c r="F87" i="18" s="1"/>
  <c r="AH72" i="12"/>
  <c r="F88" i="18" s="1"/>
  <c r="AH73" i="12"/>
  <c r="F89" i="18" s="1"/>
  <c r="AH74" i="12"/>
  <c r="F90" i="18" s="1"/>
  <c r="AH75" i="12"/>
  <c r="F91" i="18" s="1"/>
  <c r="AH76" i="12"/>
  <c r="F92" i="18" s="1"/>
  <c r="AH77" i="12"/>
  <c r="F93" i="18" s="1"/>
  <c r="AH78" i="12"/>
  <c r="F94" i="18" s="1"/>
  <c r="AH79" i="12"/>
  <c r="F95" i="18" s="1"/>
  <c r="AH80" i="12"/>
  <c r="F96" i="18" s="1"/>
  <c r="AH81" i="12"/>
  <c r="F97" i="18" s="1"/>
  <c r="AH82" i="12"/>
  <c r="F98" i="18" s="1"/>
  <c r="AH83" i="12"/>
  <c r="F99" i="18" s="1"/>
  <c r="AH84" i="12"/>
  <c r="F100" i="18" s="1"/>
  <c r="AH86" i="12"/>
  <c r="F102" i="18" s="1"/>
  <c r="F62" i="18"/>
  <c r="AH50" i="12"/>
  <c r="F59" i="18" s="1"/>
  <c r="F114" i="18"/>
  <c r="F113" i="18" l="1"/>
  <c r="F6" i="19"/>
  <c r="F111" i="19"/>
  <c r="F71" i="19"/>
  <c r="F39" i="19"/>
  <c r="F110" i="19"/>
  <c r="F86" i="19"/>
  <c r="F78" i="19"/>
  <c r="F70" i="19"/>
  <c r="F62" i="19"/>
  <c r="F54" i="19"/>
  <c r="F46" i="19"/>
  <c r="F38" i="19"/>
  <c r="F30" i="19"/>
  <c r="F22" i="19"/>
  <c r="F14" i="19"/>
  <c r="F119" i="19"/>
  <c r="F87" i="19"/>
  <c r="F55" i="19"/>
  <c r="F31" i="19"/>
  <c r="F23" i="19"/>
  <c r="F118" i="19"/>
  <c r="F125" i="19"/>
  <c r="F101" i="19"/>
  <c r="F85" i="19"/>
  <c r="F69" i="19"/>
  <c r="F61" i="19"/>
  <c r="F53" i="19"/>
  <c r="F45" i="19"/>
  <c r="F37" i="19"/>
  <c r="F21" i="19"/>
  <c r="F13" i="19"/>
  <c r="F124" i="19"/>
  <c r="F116" i="19"/>
  <c r="F108" i="19"/>
  <c r="F100" i="19"/>
  <c r="F92" i="19"/>
  <c r="F84" i="19"/>
  <c r="F76" i="19"/>
  <c r="F68" i="19"/>
  <c r="F60" i="19"/>
  <c r="F52" i="19"/>
  <c r="F44" i="19"/>
  <c r="F36" i="19"/>
  <c r="F20" i="19"/>
  <c r="F12" i="19"/>
  <c r="F103" i="19"/>
  <c r="F79" i="19"/>
  <c r="F47" i="19"/>
  <c r="F7" i="19"/>
  <c r="F94" i="19"/>
  <c r="F109" i="19"/>
  <c r="F77" i="19"/>
  <c r="F115" i="19"/>
  <c r="F91" i="19"/>
  <c r="F75" i="19"/>
  <c r="F59" i="19"/>
  <c r="F43" i="19"/>
  <c r="F19" i="19"/>
  <c r="F114" i="19"/>
  <c r="F106" i="19"/>
  <c r="F98" i="19"/>
  <c r="F90" i="19"/>
  <c r="F82" i="19"/>
  <c r="F74" i="19"/>
  <c r="F66" i="19"/>
  <c r="F58" i="19"/>
  <c r="F50" i="19"/>
  <c r="F42" i="19"/>
  <c r="F34" i="19"/>
  <c r="F18" i="19"/>
  <c r="F10" i="19"/>
  <c r="F95" i="19"/>
  <c r="F63" i="19"/>
  <c r="F15" i="19"/>
  <c r="F102" i="19"/>
  <c r="F117" i="19"/>
  <c r="F93" i="19"/>
  <c r="F123" i="19"/>
  <c r="F107" i="19"/>
  <c r="F99" i="19"/>
  <c r="F83" i="19"/>
  <c r="F67" i="19"/>
  <c r="F51" i="19"/>
  <c r="F35" i="19"/>
  <c r="F11" i="19"/>
  <c r="F122" i="19"/>
  <c r="F121" i="19"/>
  <c r="F113" i="19"/>
  <c r="F105" i="19"/>
  <c r="F97" i="19"/>
  <c r="F89" i="19"/>
  <c r="F81" i="19"/>
  <c r="F73" i="19"/>
  <c r="F65" i="19"/>
  <c r="F57" i="19"/>
  <c r="F49" i="19"/>
  <c r="F41" i="19"/>
  <c r="F33" i="19"/>
  <c r="F25" i="19"/>
  <c r="F17" i="19"/>
  <c r="F9" i="19"/>
  <c r="F120" i="19"/>
  <c r="F112" i="19"/>
  <c r="F104" i="19"/>
  <c r="F96" i="19"/>
  <c r="F88" i="19"/>
  <c r="F80" i="19"/>
  <c r="F72" i="19"/>
  <c r="F64" i="19"/>
  <c r="F56" i="19"/>
  <c r="F48" i="19"/>
  <c r="F40" i="19"/>
  <c r="F32" i="19"/>
  <c r="F24" i="19"/>
  <c r="F16" i="19"/>
  <c r="F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H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商号又は名称</t>
        </r>
      </text>
    </comment>
    <comment ref="AI14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法人名（値）
</t>
        </r>
      </text>
    </comment>
    <comment ref="AJ1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前付与
</t>
        </r>
      </text>
    </comment>
    <comment ref="AK14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後付与
</t>
        </r>
      </text>
    </comment>
    <comment ref="AI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I28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28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H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許可区分</t>
        </r>
      </text>
    </comment>
    <comment ref="AI58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工種ID</t>
        </r>
      </text>
    </comment>
    <comment ref="AH92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工種ID</t>
        </r>
      </text>
    </comment>
    <comment ref="AI92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許可区分(値)</t>
        </r>
      </text>
    </comment>
  </commentList>
</comments>
</file>

<file path=xl/sharedStrings.xml><?xml version="1.0" encoding="utf-8"?>
<sst xmlns="http://schemas.openxmlformats.org/spreadsheetml/2006/main" count="1983" uniqueCount="881">
  <si>
    <t>商号又は名称</t>
    <rPh sb="0" eb="2">
      <t>ショウゴウ</t>
    </rPh>
    <rPh sb="2" eb="3">
      <t>マタ</t>
    </rPh>
    <rPh sb="4" eb="6">
      <t>メイショウ</t>
    </rPh>
    <phoneticPr fontId="3"/>
  </si>
  <si>
    <t>所在地又は住所</t>
  </si>
  <si>
    <t>許可年月日</t>
    <rPh sb="0" eb="2">
      <t>キョカ</t>
    </rPh>
    <rPh sb="2" eb="4">
      <t>ネンゲツ</t>
    </rPh>
    <rPh sb="4" eb="5">
      <t>ヒ</t>
    </rPh>
    <phoneticPr fontId="3"/>
  </si>
  <si>
    <t>従業員数</t>
    <rPh sb="0" eb="3">
      <t>ジュウギョウイン</t>
    </rPh>
    <rPh sb="3" eb="4">
      <t>スウ</t>
    </rPh>
    <phoneticPr fontId="3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</si>
  <si>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3"/>
  </si>
  <si>
    <t>営業年数</t>
    <rPh sb="0" eb="2">
      <t>エイギョウ</t>
    </rPh>
    <rPh sb="2" eb="4">
      <t>ネンスウ</t>
    </rPh>
    <phoneticPr fontId="3"/>
  </si>
  <si>
    <t>建設業許可の種類</t>
    <rPh sb="0" eb="2">
      <t>ケンセツ</t>
    </rPh>
    <rPh sb="2" eb="3">
      <t>ギョウ</t>
    </rPh>
    <rPh sb="3" eb="5">
      <t>キョカ</t>
    </rPh>
    <rPh sb="6" eb="8">
      <t>シュルイ</t>
    </rPh>
    <phoneticPr fontId="3"/>
  </si>
  <si>
    <t>その他</t>
    <rPh sb="2" eb="3">
      <t>タ</t>
    </rPh>
    <phoneticPr fontId="3"/>
  </si>
  <si>
    <t>フリガナ</t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</si>
  <si>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</si>
  <si>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</si>
  <si>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名称</t>
    <rPh sb="0" eb="2">
      <t>メイショウ</t>
    </rPh>
    <phoneticPr fontId="3"/>
  </si>
  <si>
    <t>知事</t>
    <rPh sb="0" eb="2">
      <t>チジ</t>
    </rPh>
    <phoneticPr fontId="3"/>
  </si>
  <si>
    <t>一般</t>
    <rPh sb="0" eb="2">
      <t>イッパン</t>
    </rPh>
    <phoneticPr fontId="3"/>
  </si>
  <si>
    <t>特定</t>
    <rPh sb="0" eb="2">
      <t>トクテイ</t>
    </rPh>
    <phoneticPr fontId="3"/>
  </si>
  <si>
    <t>審査基準日</t>
    <rPh sb="0" eb="2">
      <t>シンサ</t>
    </rPh>
    <rPh sb="2" eb="4">
      <t>キジュン</t>
    </rPh>
    <rPh sb="4" eb="5">
      <t>ビ</t>
    </rPh>
    <phoneticPr fontId="3"/>
  </si>
  <si>
    <t>業者カード（建設工事）</t>
    <rPh sb="0" eb="2">
      <t>ギョウシャ</t>
    </rPh>
    <rPh sb="6" eb="8">
      <t>ケンセツ</t>
    </rPh>
    <rPh sb="8" eb="10">
      <t>コウジ</t>
    </rPh>
    <phoneticPr fontId="3"/>
  </si>
  <si>
    <t>国土交通省大臣</t>
    <rPh sb="0" eb="2">
      <t>コクド</t>
    </rPh>
    <rPh sb="2" eb="5">
      <t>コウツウショウ</t>
    </rPh>
    <rPh sb="5" eb="7">
      <t>ダイジン</t>
    </rPh>
    <phoneticPr fontId="3"/>
  </si>
  <si>
    <t>記入日</t>
    <rPh sb="0" eb="2">
      <t>キニュウ</t>
    </rPh>
    <rPh sb="2" eb="3">
      <t>ビ</t>
    </rPh>
    <phoneticPr fontId="3"/>
  </si>
  <si>
    <t>届出区分</t>
    <rPh sb="0" eb="1">
      <t>トドケ</t>
    </rPh>
    <rPh sb="1" eb="2">
      <t>デ</t>
    </rPh>
    <rPh sb="2" eb="4">
      <t>クブン</t>
    </rPh>
    <phoneticPr fontId="3"/>
  </si>
  <si>
    <t>本社所在地域</t>
    <rPh sb="0" eb="2">
      <t>ホンシャ</t>
    </rPh>
    <rPh sb="2" eb="4">
      <t>ショザイ</t>
    </rPh>
    <rPh sb="4" eb="6">
      <t>チイキ</t>
    </rPh>
    <phoneticPr fontId="3"/>
  </si>
  <si>
    <t>市内</t>
    <rPh sb="0" eb="2">
      <t>シナイ</t>
    </rPh>
    <phoneticPr fontId="3"/>
  </si>
  <si>
    <t>準市内</t>
    <rPh sb="0" eb="1">
      <t>ジュン</t>
    </rPh>
    <rPh sb="1" eb="3">
      <t>シナイ</t>
    </rPh>
    <phoneticPr fontId="3"/>
  </si>
  <si>
    <t>県内</t>
    <rPh sb="0" eb="2">
      <t>ケンナイ</t>
    </rPh>
    <phoneticPr fontId="3"/>
  </si>
  <si>
    <t>準県内</t>
    <rPh sb="0" eb="1">
      <t>ジュン</t>
    </rPh>
    <rPh sb="1" eb="3">
      <t>ケンナイ</t>
    </rPh>
    <phoneticPr fontId="3"/>
  </si>
  <si>
    <t>県外</t>
    <rPh sb="0" eb="2">
      <t>ケンガイ</t>
    </rPh>
    <phoneticPr fontId="3"/>
  </si>
  <si>
    <t>新規</t>
    <rPh sb="0" eb="2">
      <t>シンキ</t>
    </rPh>
    <phoneticPr fontId="3"/>
  </si>
  <si>
    <t>〒</t>
    <phoneticPr fontId="3"/>
  </si>
  <si>
    <t>申請者(本社)</t>
    <rPh sb="0" eb="3">
      <t>シンセイシャ</t>
    </rPh>
    <rPh sb="4" eb="6">
      <t>ホンシャ</t>
    </rPh>
    <phoneticPr fontId="3"/>
  </si>
  <si>
    <t>部署</t>
    <rPh sb="0" eb="2">
      <t>ブショ</t>
    </rPh>
    <phoneticPr fontId="3"/>
  </si>
  <si>
    <t>区分</t>
    <rPh sb="0" eb="2">
      <t>クブン</t>
    </rPh>
    <phoneticPr fontId="3"/>
  </si>
  <si>
    <t>建築一式</t>
    <phoneticPr fontId="3"/>
  </si>
  <si>
    <t>大工</t>
    <phoneticPr fontId="3"/>
  </si>
  <si>
    <t>左官</t>
    <phoneticPr fontId="3"/>
  </si>
  <si>
    <t>とび・土工・コンクリート</t>
    <phoneticPr fontId="3"/>
  </si>
  <si>
    <t>石</t>
    <phoneticPr fontId="3"/>
  </si>
  <si>
    <t>屋根</t>
    <phoneticPr fontId="3"/>
  </si>
  <si>
    <t>電気</t>
    <phoneticPr fontId="3"/>
  </si>
  <si>
    <t>管</t>
    <phoneticPr fontId="3"/>
  </si>
  <si>
    <t>タイル・レンガ・ブロック</t>
    <phoneticPr fontId="3"/>
  </si>
  <si>
    <t>鋼構造物</t>
    <phoneticPr fontId="3"/>
  </si>
  <si>
    <t>鉄筋</t>
    <phoneticPr fontId="3"/>
  </si>
  <si>
    <t>舗装</t>
    <phoneticPr fontId="3"/>
  </si>
  <si>
    <t>しゅんせつ</t>
    <phoneticPr fontId="3"/>
  </si>
  <si>
    <t>板金</t>
    <phoneticPr fontId="3"/>
  </si>
  <si>
    <t>ガラス</t>
    <phoneticPr fontId="3"/>
  </si>
  <si>
    <t>塗装</t>
    <phoneticPr fontId="3"/>
  </si>
  <si>
    <t>防水</t>
    <phoneticPr fontId="3"/>
  </si>
  <si>
    <t>内装仕上</t>
    <phoneticPr fontId="3"/>
  </si>
  <si>
    <t>機械器具設置</t>
    <phoneticPr fontId="3"/>
  </si>
  <si>
    <t>熱絶縁</t>
    <phoneticPr fontId="3"/>
  </si>
  <si>
    <t>電気通信</t>
    <phoneticPr fontId="3"/>
  </si>
  <si>
    <t>造園</t>
    <phoneticPr fontId="3"/>
  </si>
  <si>
    <t>さく井</t>
    <phoneticPr fontId="3"/>
  </si>
  <si>
    <t>建具</t>
    <phoneticPr fontId="3"/>
  </si>
  <si>
    <t>水道施設</t>
    <phoneticPr fontId="3"/>
  </si>
  <si>
    <t>消防施設</t>
    <phoneticPr fontId="3"/>
  </si>
  <si>
    <t>清掃施設</t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</si>
  <si>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</si>
  <si>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</si>
  <si>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許可の種類</t>
    <rPh sb="0" eb="2">
      <t>キョカ</t>
    </rPh>
    <rPh sb="3" eb="5">
      <t>シュルイ</t>
    </rPh>
    <phoneticPr fontId="3"/>
  </si>
  <si>
    <t>建設業の種類</t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</si>
  <si>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</si>
  <si>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</si>
  <si>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</si>
  <si>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第4希望</t>
    <rPh sb="0" eb="1">
      <t>ダイ</t>
    </rPh>
    <rPh sb="2" eb="4">
      <t>キボウ</t>
    </rPh>
    <phoneticPr fontId="3"/>
  </si>
  <si>
    <t>第5希望</t>
    <rPh sb="0" eb="1">
      <t>ダイ</t>
    </rPh>
    <rPh sb="2" eb="4">
      <t>キボウ</t>
    </rPh>
    <phoneticPr fontId="3"/>
  </si>
  <si>
    <t>　</t>
    <phoneticPr fontId="3"/>
  </si>
  <si>
    <t>建設業許可の種類</t>
    <rPh sb="0" eb="3">
      <t>ケンセツギョウ</t>
    </rPh>
    <rPh sb="3" eb="5">
      <t>キョカ</t>
    </rPh>
    <rPh sb="6" eb="8">
      <t>シュルイ</t>
    </rPh>
    <phoneticPr fontId="3"/>
  </si>
  <si>
    <t>許可区分</t>
    <rPh sb="0" eb="2">
      <t>キョカ</t>
    </rPh>
    <rPh sb="2" eb="4">
      <t>クブン</t>
    </rPh>
    <phoneticPr fontId="3"/>
  </si>
  <si>
    <t>土木一式</t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</si>
  <si>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</si>
  <si>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3"/>
  </si>
  <si>
    <t>土木一式</t>
  </si>
  <si>
    <t>第</t>
    <rPh sb="0" eb="1">
      <t>ダイ</t>
    </rPh>
    <phoneticPr fontId="3"/>
  </si>
  <si>
    <t>号</t>
    <rPh sb="0" eb="1">
      <t>ゴウ</t>
    </rPh>
    <phoneticPr fontId="3"/>
  </si>
  <si>
    <t>法人形態</t>
    <rPh sb="0" eb="2">
      <t>ホウジン</t>
    </rPh>
    <rPh sb="2" eb="4">
      <t>ケイタイ</t>
    </rPh>
    <phoneticPr fontId="3"/>
  </si>
  <si>
    <t>前 株式会社</t>
    <rPh sb="0" eb="1">
      <t>マエ</t>
    </rPh>
    <rPh sb="2" eb="4">
      <t>カブシキ</t>
    </rPh>
    <rPh sb="4" eb="6">
      <t>カイシャ</t>
    </rPh>
    <phoneticPr fontId="3"/>
  </si>
  <si>
    <t>後 株式会社</t>
    <rPh sb="0" eb="1">
      <t>ウシ</t>
    </rPh>
    <rPh sb="2" eb="4">
      <t>カブシキ</t>
    </rPh>
    <rPh sb="4" eb="6">
      <t>カイシャ</t>
    </rPh>
    <phoneticPr fontId="3"/>
  </si>
  <si>
    <t>前 有限会社</t>
    <rPh sb="0" eb="1">
      <t>マエ</t>
    </rPh>
    <rPh sb="2" eb="4">
      <t>ユウゲン</t>
    </rPh>
    <rPh sb="4" eb="6">
      <t>カイシャ</t>
    </rPh>
    <phoneticPr fontId="3"/>
  </si>
  <si>
    <t>後 有限会社</t>
    <rPh sb="0" eb="1">
      <t>ウシ</t>
    </rPh>
    <rPh sb="2" eb="4">
      <t>ユウゲン</t>
    </rPh>
    <rPh sb="4" eb="6">
      <t>カイシャ</t>
    </rPh>
    <phoneticPr fontId="3"/>
  </si>
  <si>
    <t>前 合資会社</t>
    <rPh sb="0" eb="1">
      <t>マエ</t>
    </rPh>
    <rPh sb="2" eb="4">
      <t>ゴウシ</t>
    </rPh>
    <rPh sb="4" eb="6">
      <t>カイシャ</t>
    </rPh>
    <phoneticPr fontId="3"/>
  </si>
  <si>
    <t>後 合資会社</t>
    <rPh sb="0" eb="1">
      <t>ウシ</t>
    </rPh>
    <rPh sb="2" eb="4">
      <t>ゴウシ</t>
    </rPh>
    <rPh sb="4" eb="6">
      <t>カイシャ</t>
    </rPh>
    <phoneticPr fontId="3"/>
  </si>
  <si>
    <t>前 合名会社</t>
    <rPh sb="0" eb="1">
      <t>マエ</t>
    </rPh>
    <rPh sb="2" eb="4">
      <t>ゴウメイ</t>
    </rPh>
    <rPh sb="4" eb="6">
      <t>カイシャ</t>
    </rPh>
    <phoneticPr fontId="3"/>
  </si>
  <si>
    <t>後 合名会社</t>
    <rPh sb="0" eb="1">
      <t>ウシ</t>
    </rPh>
    <rPh sb="2" eb="4">
      <t>ゴウメイ</t>
    </rPh>
    <rPh sb="4" eb="6">
      <t>カイシャ</t>
    </rPh>
    <phoneticPr fontId="3"/>
  </si>
  <si>
    <t>商号</t>
    <rPh sb="0" eb="2">
      <t>ショウゴウ</t>
    </rPh>
    <phoneticPr fontId="3"/>
  </si>
  <si>
    <t>個人･その他</t>
    <rPh sb="0" eb="2">
      <t>コジン</t>
    </rPh>
    <rPh sb="5" eb="6">
      <t>タ</t>
    </rPh>
    <phoneticPr fontId="3"/>
  </si>
  <si>
    <t>完成工事高</t>
    <rPh sb="0" eb="2">
      <t>カンセイ</t>
    </rPh>
    <rPh sb="2" eb="4">
      <t>コウジ</t>
    </rPh>
    <rPh sb="4" eb="5">
      <t>タカ</t>
    </rPh>
    <phoneticPr fontId="3"/>
  </si>
  <si>
    <t>元請完成工事高</t>
    <rPh sb="0" eb="1">
      <t>モト</t>
    </rPh>
    <rPh sb="1" eb="2">
      <t>ウ</t>
    </rPh>
    <rPh sb="2" eb="4">
      <t>カンセイ</t>
    </rPh>
    <rPh sb="4" eb="6">
      <t>コウジ</t>
    </rPh>
    <rPh sb="6" eb="7">
      <t>タカ</t>
    </rPh>
    <phoneticPr fontId="3"/>
  </si>
  <si>
    <t>建設業の許可状況（経審情報）</t>
    <rPh sb="0" eb="2">
      <t>ケンセツ</t>
    </rPh>
    <rPh sb="2" eb="3">
      <t>ギョウ</t>
    </rPh>
    <rPh sb="4" eb="6">
      <t>キョカ</t>
    </rPh>
    <rPh sb="6" eb="8">
      <t>ジョウキョウ</t>
    </rPh>
    <rPh sb="9" eb="10">
      <t>ケイ</t>
    </rPh>
    <rPh sb="10" eb="11">
      <t>シン</t>
    </rPh>
    <rPh sb="11" eb="13">
      <t>ジョウホウ</t>
    </rPh>
    <phoneticPr fontId="3"/>
  </si>
  <si>
    <t>CLASS</t>
    <phoneticPr fontId="3"/>
  </si>
  <si>
    <t>VERSION</t>
    <phoneticPr fontId="3"/>
  </si>
  <si>
    <t>LASDEC</t>
    <phoneticPr fontId="3"/>
  </si>
  <si>
    <t>解体工事</t>
    <rPh sb="0" eb="2">
      <t>カイタイ</t>
    </rPh>
    <rPh sb="2" eb="4">
      <t>コウジ</t>
    </rPh>
    <phoneticPr fontId="3"/>
  </si>
  <si>
    <t>届出区分</t>
  </si>
  <si>
    <t>本社所在地</t>
  </si>
  <si>
    <t>とび・土工・コンクリート</t>
  </si>
  <si>
    <t>左官</t>
  </si>
  <si>
    <t>評点（Ｙ）　</t>
  </si>
  <si>
    <t>値</t>
    <rPh sb="0" eb="1">
      <t>アタイ</t>
    </rPh>
    <phoneticPr fontId="24"/>
  </si>
  <si>
    <t>年度</t>
    <rPh sb="0" eb="2">
      <t>ネンド</t>
    </rPh>
    <phoneticPr fontId="24"/>
  </si>
  <si>
    <t>申請者(本社)</t>
    <rPh sb="0" eb="3">
      <t>シンセイシャ</t>
    </rPh>
    <rPh sb="4" eb="6">
      <t>ホンシャ</t>
    </rPh>
    <phoneticPr fontId="25"/>
  </si>
  <si>
    <t>法人名</t>
    <phoneticPr fontId="24"/>
  </si>
  <si>
    <t>商号</t>
    <rPh sb="0" eb="2">
      <t>ショウゴウ</t>
    </rPh>
    <phoneticPr fontId="24"/>
  </si>
  <si>
    <t>商号カナ</t>
    <rPh sb="0" eb="2">
      <t>ショウゴウ</t>
    </rPh>
    <phoneticPr fontId="24"/>
  </si>
  <si>
    <t>代表者</t>
    <rPh sb="0" eb="3">
      <t>ダイヒョウシャ</t>
    </rPh>
    <phoneticPr fontId="24"/>
  </si>
  <si>
    <t>役職</t>
    <rPh sb="0" eb="2">
      <t>ヤクショク</t>
    </rPh>
    <phoneticPr fontId="24"/>
  </si>
  <si>
    <t>氏名</t>
    <rPh sb="0" eb="2">
      <t>シメイ</t>
    </rPh>
    <phoneticPr fontId="24"/>
  </si>
  <si>
    <t>電話番号</t>
    <rPh sb="0" eb="2">
      <t>デンワ</t>
    </rPh>
    <rPh sb="2" eb="4">
      <t>バンゴウ</t>
    </rPh>
    <phoneticPr fontId="24"/>
  </si>
  <si>
    <t>営業所</t>
    <rPh sb="0" eb="3">
      <t>エイギョウショ</t>
    </rPh>
    <phoneticPr fontId="24"/>
  </si>
  <si>
    <t>名称</t>
    <rPh sb="0" eb="2">
      <t>メイショウ</t>
    </rPh>
    <phoneticPr fontId="24"/>
  </si>
  <si>
    <t>カナ</t>
    <phoneticPr fontId="24"/>
  </si>
  <si>
    <t>資本金</t>
    <rPh sb="0" eb="2">
      <t>シホン</t>
    </rPh>
    <rPh sb="2" eb="3">
      <t>キン</t>
    </rPh>
    <phoneticPr fontId="24"/>
  </si>
  <si>
    <t>自己資本金</t>
    <rPh sb="0" eb="2">
      <t>ジコ</t>
    </rPh>
    <rPh sb="2" eb="4">
      <t>シホン</t>
    </rPh>
    <rPh sb="4" eb="5">
      <t>キン</t>
    </rPh>
    <phoneticPr fontId="24"/>
  </si>
  <si>
    <t>設立登記年月日</t>
    <phoneticPr fontId="24"/>
  </si>
  <si>
    <t>営業年数</t>
    <phoneticPr fontId="24"/>
  </si>
  <si>
    <t>従業員数</t>
    <phoneticPr fontId="24"/>
  </si>
  <si>
    <t>部署</t>
    <rPh sb="0" eb="2">
      <t>ブショ</t>
    </rPh>
    <phoneticPr fontId="24"/>
  </si>
  <si>
    <t>建設業の許可状況（経審情報）</t>
    <phoneticPr fontId="24"/>
  </si>
  <si>
    <t>建設業許可の種類</t>
    <phoneticPr fontId="24"/>
  </si>
  <si>
    <t>許可番号</t>
    <phoneticPr fontId="24"/>
  </si>
  <si>
    <t>許可年月日</t>
    <phoneticPr fontId="24"/>
  </si>
  <si>
    <t>審査基準日</t>
    <phoneticPr fontId="24"/>
  </si>
  <si>
    <t>完成工事高合計(千円)</t>
    <phoneticPr fontId="24"/>
  </si>
  <si>
    <t>許可の種類</t>
    <phoneticPr fontId="24"/>
  </si>
  <si>
    <t>建築一式</t>
  </si>
  <si>
    <t>大工</t>
  </si>
  <si>
    <t>石</t>
  </si>
  <si>
    <t>屋根</t>
  </si>
  <si>
    <t>電気</t>
  </si>
  <si>
    <t>管</t>
  </si>
  <si>
    <t>タイル・レンガ・ブロック</t>
  </si>
  <si>
    <t>鋼構造物</t>
  </si>
  <si>
    <t>鉄筋</t>
  </si>
  <si>
    <t>舗装</t>
  </si>
  <si>
    <t>しゅんせつ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</si>
  <si>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</si>
  <si>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</si>
  <si>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</si>
  <si>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</si>
  <si>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</si>
  <si>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</si>
  <si>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</si>
  <si>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</si>
  <si>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</si>
  <si>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</si>
  <si>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</si>
  <si>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</si>
  <si>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</si>
  <si>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</si>
  <si>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解体工事</t>
    <rPh sb="0" eb="2">
      <t>カイタイ</t>
    </rPh>
    <rPh sb="2" eb="4">
      <t>コウジ</t>
    </rPh>
    <phoneticPr fontId="25"/>
  </si>
  <si>
    <t>入札参加希望工種</t>
    <phoneticPr fontId="24"/>
  </si>
  <si>
    <t>工種ID</t>
    <rPh sb="0" eb="2">
      <t>コウシュ</t>
    </rPh>
    <phoneticPr fontId="24"/>
  </si>
  <si>
    <t>第1希望</t>
    <rPh sb="0" eb="1">
      <t>ダイ</t>
    </rPh>
    <rPh sb="2" eb="4">
      <t>キボウ</t>
    </rPh>
    <phoneticPr fontId="25"/>
  </si>
  <si>
    <t>第2希望</t>
    <rPh sb="0" eb="1">
      <t>ダイ</t>
    </rPh>
    <rPh sb="2" eb="4">
      <t>キボウ</t>
    </rPh>
    <phoneticPr fontId="25"/>
  </si>
  <si>
    <t>第3希望</t>
    <rPh sb="0" eb="1">
      <t>ダイ</t>
    </rPh>
    <rPh sb="2" eb="4">
      <t>キボウ</t>
    </rPh>
    <phoneticPr fontId="25"/>
  </si>
  <si>
    <t>第4希望</t>
    <rPh sb="0" eb="1">
      <t>ダイ</t>
    </rPh>
    <rPh sb="2" eb="4">
      <t>キボウ</t>
    </rPh>
    <phoneticPr fontId="25"/>
  </si>
  <si>
    <t>第5希望</t>
    <rPh sb="0" eb="1">
      <t>ダイ</t>
    </rPh>
    <rPh sb="2" eb="4">
      <t>キボウ</t>
    </rPh>
    <phoneticPr fontId="25"/>
  </si>
  <si>
    <t>補足</t>
    <rPh sb="0" eb="2">
      <t>ホソク</t>
    </rPh>
    <phoneticPr fontId="3"/>
  </si>
  <si>
    <t>評点（Ｘ２）</t>
  </si>
  <si>
    <t>評点（Ｗ）　</t>
  </si>
  <si>
    <t>技 術 職 員 数</t>
  </si>
  <si>
    <t>1級</t>
  </si>
  <si>
    <t>2級</t>
  </si>
  <si>
    <t>3級</t>
  </si>
  <si>
    <t>郵便番号</t>
    <rPh sb="0" eb="2">
      <t>ユウビン</t>
    </rPh>
    <rPh sb="2" eb="4">
      <t>バンゴウ</t>
    </rPh>
    <phoneticPr fontId="24"/>
  </si>
  <si>
    <t>評点</t>
    <rPh sb="0" eb="2">
      <t>ヒョウテン</t>
    </rPh>
    <phoneticPr fontId="3"/>
  </si>
  <si>
    <t>情報</t>
    <rPh sb="0" eb="2">
      <t>ジョウホウ</t>
    </rPh>
    <phoneticPr fontId="3"/>
  </si>
  <si>
    <t>受付年月日</t>
    <rPh sb="0" eb="2">
      <t>ウケツケ</t>
    </rPh>
    <rPh sb="2" eb="5">
      <t>ネンガッピ</t>
    </rPh>
    <phoneticPr fontId="3"/>
  </si>
  <si>
    <t>地域</t>
    <rPh sb="0" eb="2">
      <t>チイキ</t>
    </rPh>
    <phoneticPr fontId="3"/>
  </si>
  <si>
    <t>対応項目</t>
    <rPh sb="0" eb="2">
      <t>タイオウ</t>
    </rPh>
    <rPh sb="2" eb="4">
      <t>コウモク</t>
    </rPh>
    <phoneticPr fontId="3"/>
  </si>
  <si>
    <t>本社情報</t>
    <rPh sb="0" eb="2">
      <t>ホンシャ</t>
    </rPh>
    <rPh sb="2" eb="4">
      <t>ジョウホウ</t>
    </rPh>
    <phoneticPr fontId="3"/>
  </si>
  <si>
    <t>フリガナ</t>
  </si>
  <si>
    <t>フリガナ</t>
    <phoneticPr fontId="3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</si>
  <si>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3"/>
  </si>
  <si>
    <t>郵便番号</t>
    <rPh sb="0" eb="2">
      <t>ユウビン</t>
    </rPh>
    <rPh sb="2" eb="4">
      <t>バンゴウ</t>
    </rPh>
    <phoneticPr fontId="3"/>
  </si>
  <si>
    <t>FAX番号</t>
    <rPh sb="3" eb="5">
      <t>バンゴウ</t>
    </rPh>
    <phoneticPr fontId="24"/>
  </si>
  <si>
    <t>メールアドレス</t>
  </si>
  <si>
    <t>メールアドレス</t>
    <phoneticPr fontId="24"/>
  </si>
  <si>
    <t>設立登記年月日</t>
  </si>
  <si>
    <t>営業年数</t>
  </si>
  <si>
    <t>従業員数</t>
  </si>
  <si>
    <t>営業所情報</t>
    <rPh sb="0" eb="3">
      <t>エイギョウショ</t>
    </rPh>
    <rPh sb="3" eb="5">
      <t>ジョウホウ</t>
    </rPh>
    <phoneticPr fontId="3"/>
  </si>
  <si>
    <t>問合せ先</t>
    <rPh sb="0" eb="2">
      <t>トイア</t>
    </rPh>
    <rPh sb="3" eb="4">
      <t>サキ</t>
    </rPh>
    <phoneticPr fontId="3"/>
  </si>
  <si>
    <t>未使用</t>
    <rPh sb="0" eb="3">
      <t>ミシヨウ</t>
    </rPh>
    <phoneticPr fontId="3"/>
  </si>
  <si>
    <t>入札参加資格情報</t>
    <rPh sb="0" eb="2">
      <t>ニュウサツ</t>
    </rPh>
    <rPh sb="2" eb="4">
      <t>サンカ</t>
    </rPh>
    <rPh sb="4" eb="6">
      <t>シカク</t>
    </rPh>
    <rPh sb="6" eb="8">
      <t>ジョウホウ</t>
    </rPh>
    <phoneticPr fontId="3"/>
  </si>
  <si>
    <t>建設業許可番号</t>
    <rPh sb="0" eb="3">
      <t>ケンセツギョウ</t>
    </rPh>
    <rPh sb="3" eb="5">
      <t>キョカ</t>
    </rPh>
    <rPh sb="5" eb="7">
      <t>バンゴウ</t>
    </rPh>
    <phoneticPr fontId="3"/>
  </si>
  <si>
    <t>第　号</t>
    <rPh sb="0" eb="1">
      <t>ダイ</t>
    </rPh>
    <rPh sb="2" eb="3">
      <t>ゴウ</t>
    </rPh>
    <phoneticPr fontId="3"/>
  </si>
  <si>
    <t>許可年月日</t>
    <rPh sb="0" eb="2">
      <t>キョカ</t>
    </rPh>
    <rPh sb="2" eb="5">
      <t>ネンガッピ</t>
    </rPh>
    <phoneticPr fontId="3"/>
  </si>
  <si>
    <t>入札希望</t>
    <rPh sb="0" eb="2">
      <t>ニュウサツ</t>
    </rPh>
    <rPh sb="2" eb="4">
      <t>キボウ</t>
    </rPh>
    <phoneticPr fontId="3"/>
  </si>
  <si>
    <t>〃</t>
    <phoneticPr fontId="3"/>
  </si>
  <si>
    <t>一級合計</t>
    <rPh sb="0" eb="2">
      <t>１キュウ</t>
    </rPh>
    <rPh sb="2" eb="4">
      <t>ゴウケイ</t>
    </rPh>
    <phoneticPr fontId="3"/>
  </si>
  <si>
    <t>二級合計</t>
    <rPh sb="0" eb="2">
      <t>ニキュウ</t>
    </rPh>
    <rPh sb="2" eb="4">
      <t>ゴウケイ</t>
    </rPh>
    <phoneticPr fontId="3"/>
  </si>
  <si>
    <t>その他合計</t>
    <rPh sb="2" eb="3">
      <t>タ</t>
    </rPh>
    <rPh sb="3" eb="5">
      <t>ゴウケイ</t>
    </rPh>
    <phoneticPr fontId="3"/>
  </si>
  <si>
    <t>KeyWord1</t>
    <phoneticPr fontId="3"/>
  </si>
  <si>
    <t>KeyWord2</t>
  </si>
  <si>
    <t>YEAR</t>
    <phoneticPr fontId="24"/>
  </si>
  <si>
    <t>MST_SUPPLIER_LIST</t>
    <phoneticPr fontId="3"/>
  </si>
  <si>
    <t>MST_SUPPLIER_KENSETSU_INFO</t>
    <phoneticPr fontId="3"/>
  </si>
  <si>
    <t>MST_SUPPLIER_KENSETSU_KIND</t>
    <phoneticPr fontId="3"/>
  </si>
  <si>
    <t>許可区分</t>
    <phoneticPr fontId="3"/>
  </si>
  <si>
    <t>総合評定値(P)</t>
  </si>
  <si>
    <t>完成工事高</t>
  </si>
  <si>
    <t>元請完成工事高</t>
  </si>
  <si>
    <t>SU_KIND_MARKS</t>
    <phoneticPr fontId="3"/>
  </si>
  <si>
    <t>SU_KIND_AVG</t>
    <phoneticPr fontId="3"/>
  </si>
  <si>
    <t>SU_KIND_AVG2</t>
    <phoneticPr fontId="3"/>
  </si>
  <si>
    <t>項目説明1</t>
    <rPh sb="0" eb="2">
      <t>コウモク</t>
    </rPh>
    <rPh sb="2" eb="4">
      <t>セツメイ</t>
    </rPh>
    <phoneticPr fontId="24"/>
  </si>
  <si>
    <t>項目説明2</t>
    <rPh sb="0" eb="2">
      <t>コウモク</t>
    </rPh>
    <rPh sb="2" eb="4">
      <t>セツメイ</t>
    </rPh>
    <phoneticPr fontId="24"/>
  </si>
  <si>
    <t>Table</t>
    <phoneticPr fontId="3"/>
  </si>
  <si>
    <t>TableVal</t>
    <phoneticPr fontId="3"/>
  </si>
  <si>
    <t>Val</t>
    <phoneticPr fontId="3"/>
  </si>
  <si>
    <t>Info</t>
    <phoneticPr fontId="3"/>
  </si>
  <si>
    <t>区分</t>
    <rPh sb="0" eb="2">
      <t>クブン</t>
    </rPh>
    <phoneticPr fontId="3"/>
  </si>
  <si>
    <t>MST_SUPPLIER_KENSETSU_INFO</t>
    <phoneticPr fontId="3"/>
  </si>
  <si>
    <t>SU_STAFF1</t>
  </si>
  <si>
    <t>SU_STAFF_OTHERS</t>
  </si>
  <si>
    <t>SU_RATING_X2</t>
  </si>
  <si>
    <t>SU_RATING_Y</t>
  </si>
  <si>
    <t>SU_KIND_REQUEST</t>
    <phoneticPr fontId="3"/>
  </si>
  <si>
    <t>希望順位</t>
    <rPh sb="0" eb="2">
      <t>キボウ</t>
    </rPh>
    <rPh sb="2" eb="4">
      <t>ジュンイ</t>
    </rPh>
    <phoneticPr fontId="3"/>
  </si>
  <si>
    <t>ORDER_CLASS</t>
    <phoneticPr fontId="3"/>
  </si>
  <si>
    <t>NEW_CLASS</t>
    <phoneticPr fontId="3"/>
  </si>
  <si>
    <t>業者区分</t>
    <rPh sb="0" eb="2">
      <t>ギョウシャ</t>
    </rPh>
    <rPh sb="2" eb="4">
      <t>クブン</t>
    </rPh>
    <phoneticPr fontId="3"/>
  </si>
  <si>
    <t>建設、業務、物品</t>
    <rPh sb="0" eb="2">
      <t>ケンセツ</t>
    </rPh>
    <rPh sb="3" eb="5">
      <t>ギョウム</t>
    </rPh>
    <rPh sb="6" eb="8">
      <t>ブッピン</t>
    </rPh>
    <phoneticPr fontId="3"/>
  </si>
  <si>
    <t>バージョン情報</t>
    <rPh sb="5" eb="7">
      <t>ジョウホウ</t>
    </rPh>
    <phoneticPr fontId="3"/>
  </si>
  <si>
    <t>LASDECコード</t>
    <phoneticPr fontId="3"/>
  </si>
  <si>
    <t>[END]</t>
    <phoneticPr fontId="3"/>
  </si>
  <si>
    <t>SU_AREA</t>
    <phoneticPr fontId="3"/>
  </si>
  <si>
    <t>SU_NAME</t>
    <phoneticPr fontId="3"/>
  </si>
  <si>
    <t>SU_NAME_PRONOUNCE</t>
    <phoneticPr fontId="3"/>
  </si>
  <si>
    <t>SU_ZIP</t>
    <phoneticPr fontId="3"/>
  </si>
  <si>
    <t>SU_ADDRESS</t>
    <phoneticPr fontId="3"/>
  </si>
  <si>
    <t>SU_TOP_POST</t>
    <phoneticPr fontId="3"/>
  </si>
  <si>
    <t>SU_TOP_NAME</t>
    <phoneticPr fontId="3"/>
  </si>
  <si>
    <t>SU_TOP_NAME_PRONOUNCE</t>
    <phoneticPr fontId="3"/>
  </si>
  <si>
    <t>SU_TEL</t>
    <phoneticPr fontId="3"/>
  </si>
  <si>
    <t>SU_FAX</t>
    <phoneticPr fontId="3"/>
  </si>
  <si>
    <t>SU_MAIL</t>
    <phoneticPr fontId="3"/>
  </si>
  <si>
    <t>SU_BRANCH_NAME</t>
    <phoneticPr fontId="3"/>
  </si>
  <si>
    <t>SU_BRANCH_NAME_PRONOUNCE</t>
    <phoneticPr fontId="3"/>
  </si>
  <si>
    <t>SU_BRANCH_ZIP</t>
    <phoneticPr fontId="3"/>
  </si>
  <si>
    <t>SU_BRANCH_ADDRESS</t>
    <phoneticPr fontId="3"/>
  </si>
  <si>
    <t>SU_BRANCH_TOP_POST</t>
    <phoneticPr fontId="3"/>
  </si>
  <si>
    <t>SU_BRANCH_TOP_NAME</t>
    <phoneticPr fontId="3"/>
  </si>
  <si>
    <t>SU_BRANCH_TOP_NAME_PRONOUNCE</t>
    <phoneticPr fontId="3"/>
  </si>
  <si>
    <t>SU_BRANCH_TEL</t>
    <phoneticPr fontId="3"/>
  </si>
  <si>
    <t>SU_BRANCH_FAX</t>
    <phoneticPr fontId="3"/>
  </si>
  <si>
    <t>SU_BRANCH_MAIL</t>
    <phoneticPr fontId="3"/>
  </si>
  <si>
    <t>SU_CAPITAL</t>
    <phoneticPr fontId="3"/>
  </si>
  <si>
    <t>SU_OWNER_CAPITAL</t>
    <phoneticPr fontId="3"/>
  </si>
  <si>
    <t>SU_REGIST_DATE</t>
    <phoneticPr fontId="3"/>
  </si>
  <si>
    <t>SU_BUSINESS_YEARS</t>
    <phoneticPr fontId="3"/>
  </si>
  <si>
    <t>SU_STAFF_NUM</t>
    <phoneticPr fontId="3"/>
  </si>
  <si>
    <t>SU_CHARGE_SECTION</t>
    <phoneticPr fontId="3"/>
  </si>
  <si>
    <t>SU_CHARGE_NAME</t>
    <phoneticPr fontId="3"/>
  </si>
  <si>
    <t>SU_CHARGE_NAME_PRONOUNCE</t>
    <phoneticPr fontId="3"/>
  </si>
  <si>
    <t>SU_CHARGE_TEL</t>
    <phoneticPr fontId="3"/>
  </si>
  <si>
    <t>SU_CHARGE_FAX</t>
    <phoneticPr fontId="3"/>
  </si>
  <si>
    <t>SU_CHARGE_MAIL</t>
    <phoneticPr fontId="3"/>
  </si>
  <si>
    <t>SU_PERMIT_KIND1</t>
    <phoneticPr fontId="3"/>
  </si>
  <si>
    <t>SU_PERMIT_NUM1</t>
    <phoneticPr fontId="3"/>
  </si>
  <si>
    <t>SU_EXAMINE_DATE</t>
    <phoneticPr fontId="3"/>
  </si>
  <si>
    <t>SU_FINISH_CONSTRUCT_COST</t>
    <phoneticPr fontId="3"/>
  </si>
  <si>
    <t>SU_KIND_ID</t>
    <phoneticPr fontId="3"/>
  </si>
  <si>
    <t>SU_RATING_W</t>
    <phoneticPr fontId="3"/>
  </si>
  <si>
    <t>SU_STAFF2</t>
    <phoneticPr fontId="3"/>
  </si>
  <si>
    <t>MST_SUPPLIER_LIST</t>
    <phoneticPr fontId="3"/>
  </si>
  <si>
    <t>MST_SUPPLIER_KENSETSU_INFO</t>
    <phoneticPr fontId="3"/>
  </si>
  <si>
    <t>SU_KIND_DIVIDE</t>
    <phoneticPr fontId="24"/>
  </si>
  <si>
    <t>SU_PERMIT_DATE1</t>
    <phoneticPr fontId="3"/>
  </si>
  <si>
    <t>常勤技術者名簿（建設工事）</t>
    <phoneticPr fontId="3"/>
  </si>
  <si>
    <t>No</t>
    <phoneticPr fontId="3"/>
  </si>
  <si>
    <t>生年月日</t>
    <rPh sb="0" eb="2">
      <t>セイネン</t>
    </rPh>
    <rPh sb="2" eb="4">
      <t>ガッピ</t>
    </rPh>
    <phoneticPr fontId="3"/>
  </si>
  <si>
    <t>有資格区分</t>
    <rPh sb="0" eb="1">
      <t>ユウ</t>
    </rPh>
    <rPh sb="1" eb="3">
      <t>シカク</t>
    </rPh>
    <rPh sb="3" eb="5">
      <t>クブン</t>
    </rPh>
    <phoneticPr fontId="3"/>
  </si>
  <si>
    <t>監理技術者</t>
    <rPh sb="0" eb="2">
      <t>カンリ</t>
    </rPh>
    <rPh sb="2" eb="5">
      <t>ギジュツシャ</t>
    </rPh>
    <phoneticPr fontId="3"/>
  </si>
  <si>
    <t>コード</t>
    <phoneticPr fontId="3"/>
  </si>
  <si>
    <t>資格名称</t>
    <rPh sb="0" eb="2">
      <t>シカク</t>
    </rPh>
    <rPh sb="2" eb="4">
      <t>メイショウ</t>
    </rPh>
    <phoneticPr fontId="3"/>
  </si>
  <si>
    <t>交付番号</t>
    <rPh sb="0" eb="2">
      <t>コウフ</t>
    </rPh>
    <rPh sb="2" eb="4">
      <t>バンゴウ</t>
    </rPh>
    <phoneticPr fontId="3"/>
  </si>
  <si>
    <t>交付日</t>
    <rPh sb="0" eb="2">
      <t>コウフ</t>
    </rPh>
    <rPh sb="2" eb="3">
      <t>ヒ</t>
    </rPh>
    <phoneticPr fontId="3"/>
  </si>
  <si>
    <t>有効期限</t>
    <rPh sb="0" eb="2">
      <t>ユウコウ</t>
    </rPh>
    <rPh sb="2" eb="4">
      <t>キゲン</t>
    </rPh>
    <phoneticPr fontId="3"/>
  </si>
  <si>
    <t>技術士-建設(鋼構造及びｺﾝｸﾘｰﾄ)</t>
  </si>
  <si>
    <t>二級土木施工管理技士(土木)</t>
  </si>
  <si>
    <t>二級土木施工管理技士(鋼構造物塗装)</t>
  </si>
  <si>
    <t>職能法-とび･とび工･型枠施工･ｺﾝｸﾘｰﾄ圧送施工(1級)</t>
  </si>
  <si>
    <t>一級建設機械施工技士</t>
  </si>
  <si>
    <t>一級土木施工管理技士</t>
  </si>
  <si>
    <t>一級建築施工管理技士</t>
  </si>
  <si>
    <t>一級電気工事施工管理技士</t>
  </si>
  <si>
    <t>一級管工事施工管理技士</t>
  </si>
  <si>
    <t>一級造園施工管理技士</t>
  </si>
  <si>
    <t>一級建築士</t>
  </si>
  <si>
    <t>技術士-応用理学</t>
  </si>
  <si>
    <t>技術士-建設</t>
  </si>
  <si>
    <t>技術士-農業(農業土木)</t>
  </si>
  <si>
    <t>技術士-電気･電子</t>
  </si>
  <si>
    <t>技術士-機械</t>
  </si>
  <si>
    <t>技術士-機械(流体工学)･(熱工学)</t>
  </si>
  <si>
    <t>技術士-上下水道</t>
  </si>
  <si>
    <t>技術士-上下水道(上水道及び工業用水道)</t>
  </si>
  <si>
    <t>技術士-水産</t>
  </si>
  <si>
    <t>技術士-森林(林業)</t>
  </si>
  <si>
    <t>技術士-森林(森林土木)</t>
  </si>
  <si>
    <t>技術士-衛生工学</t>
  </si>
  <si>
    <t>技術士-衛生工学(水質管理)</t>
  </si>
  <si>
    <t>技術士-衛生工学(廃棄物管理)</t>
  </si>
  <si>
    <t>第一種電気工事士</t>
  </si>
  <si>
    <t>技術士-総合技術部門</t>
  </si>
  <si>
    <t>技術士-情報工学</t>
  </si>
  <si>
    <t>職能法-ｳｪﾙﾎﾟｲﾝﾄ施工(1級)</t>
  </si>
  <si>
    <t>路面標示施工</t>
  </si>
  <si>
    <t>甲種消防設備士</t>
  </si>
  <si>
    <t>乙種消防設備士</t>
  </si>
  <si>
    <t>職能法-建築大工(1級)</t>
  </si>
  <si>
    <t>職能法-左官(1級)</t>
  </si>
  <si>
    <t>職能法-冷凍空気調和機器施工･空気調和設備配管(1級)</t>
  </si>
  <si>
    <t>職能法-給排水衛生設備配管(1級)</t>
  </si>
  <si>
    <t>職能法-配管･配管工(1級)</t>
  </si>
  <si>
    <t>職能法-ﾀｲﾙ張り･ﾀｲﾙ張り工(1級)</t>
  </si>
  <si>
    <t>職能法-築炉･築炉工(1級)･れんが積み</t>
  </si>
  <si>
    <t>職能法-ﾌﾞﾛｯｸ建築･ﾌﾞﾛｯｸ建築工(1級)･ｺﾝｸﾘｰﾄ積</t>
  </si>
  <si>
    <t>職能法-石工･石材施工･石積み(1級)</t>
  </si>
  <si>
    <t>職能法-鉄工･製罐(1級)</t>
  </si>
  <si>
    <t>職能法-鉄筋組立て･鉄筋施工(1級)</t>
  </si>
  <si>
    <t>職能法-工場板金(1級)</t>
  </si>
  <si>
    <t>職能法-板金(工)｢建築板金作業｣･建築板金(1級)</t>
  </si>
  <si>
    <t>職能法-板金･板金工･打出し板金(1級)</t>
  </si>
  <si>
    <t>職能法-かわらぶき･ｽﾄﾚｰﾄ施工(1級)</t>
  </si>
  <si>
    <t>職能法-ｶﾞﾗｽ施工(1級)</t>
  </si>
  <si>
    <t>職能法-塗装･木工塗装･木工塗装工(1級)</t>
  </si>
  <si>
    <t>職能法-建築塗装･建築塗装工(1級)</t>
  </si>
  <si>
    <t>職能法-金属塗装･金属塗装工(1級)</t>
  </si>
  <si>
    <t>職能法-噴霧塗装(1級)</t>
  </si>
  <si>
    <t>職能法-畳製作･畳工(1級)</t>
  </si>
  <si>
    <t>職能法-内装仕上げ･ｶｰﾃﾝ･天井仕上げ施工 他(1級)</t>
  </si>
  <si>
    <t>職能法-熱絶縁施工(1級)</t>
  </si>
  <si>
    <t>職能法-工･ｻｯｼ施工(1級)</t>
  </si>
  <si>
    <t>職能法-造園(1級)</t>
  </si>
  <si>
    <t>職能法-防水施工(1級)</t>
  </si>
  <si>
    <t>職能法-さく井(1級)</t>
  </si>
  <si>
    <t>二級建設機械施工技士(第1種～第6種)</t>
  </si>
  <si>
    <t>二級土木施工管理技士(薬液注入)</t>
  </si>
  <si>
    <t>二級建築施工管理技士(建築)</t>
  </si>
  <si>
    <t>二級建築施工管理技士(躯体)</t>
  </si>
  <si>
    <t>二級建築施工管理技士(仕上げ)</t>
  </si>
  <si>
    <t>二級電気工事施工管理技士</t>
  </si>
  <si>
    <t>二級管工事施工管理技士</t>
  </si>
  <si>
    <t>二級造園施工管理技士</t>
  </si>
  <si>
    <t>二級建築士</t>
  </si>
  <si>
    <t>木造建築士</t>
  </si>
  <si>
    <t>第二種電気工事士</t>
  </si>
  <si>
    <t>電気主任技術者(第1種～第3種)</t>
  </si>
  <si>
    <t>職能法-ｳｪﾙﾎﾟｲﾝﾄ施工(2級)</t>
  </si>
  <si>
    <t>職能法-建築大工(2級)</t>
  </si>
  <si>
    <t>職能法-左官(2級)</t>
  </si>
  <si>
    <t>職能法-とび･とび工･型枠施工･ｺﾝｸﾘｰﾄ圧送施工(2級)</t>
  </si>
  <si>
    <t>職能法-給排水衛生設備配管(2級)</t>
  </si>
  <si>
    <t>職能法-配管･配管工(2級)</t>
  </si>
  <si>
    <t>職能法-ﾀｲﾙ張り･ﾀｲﾙ張り工(2級)</t>
  </si>
  <si>
    <t>職能法-築炉･築炉工(2級)</t>
  </si>
  <si>
    <t>職能法-ﾌﾞﾛｯｸ建築･ﾌﾞﾛｯｸ建築工(2級)</t>
  </si>
  <si>
    <t>職能法-石工･石材施工･石積み(2級)</t>
  </si>
  <si>
    <t>職能法-鉄工･製罐(2級)</t>
  </si>
  <si>
    <t>職能法-鉄筋組立て･鉄筋施工(2級)</t>
  </si>
  <si>
    <t>職能法-工場板金(2級)</t>
  </si>
  <si>
    <t>職能法-板金(工)｢建築板金作業｣･建築板金(2級)</t>
  </si>
  <si>
    <t>職能法-板金･板金工･打出し板金(2級)</t>
  </si>
  <si>
    <t>職能法-かわらぶき･ｽﾄﾚｰﾄ施工(2級)</t>
  </si>
  <si>
    <t>職能法-ｶﾞﾗｽ施工(2級)</t>
  </si>
  <si>
    <t>職能法-塗装･木工塗装･木工塗装工(2級)</t>
  </si>
  <si>
    <t>職能法-建築塗装･建築塗装工(2級)</t>
  </si>
  <si>
    <t>職能法-金属塗装･金属塗装工(2級)</t>
  </si>
  <si>
    <t>職能法-噴霧塗装(2級)</t>
  </si>
  <si>
    <t>職能法-畳製作･畳工(2級)</t>
  </si>
  <si>
    <t>職能法-内装仕上げ･ｶｰﾃﾝ･天井仕上げ施工 他(2級)</t>
  </si>
  <si>
    <t>職能法-熱絶縁施工(2級)</t>
  </si>
  <si>
    <t>職能法-工･ｻｯｼ施工(2級)</t>
  </si>
  <si>
    <t>職能法-造園(2級)</t>
  </si>
  <si>
    <t>職能法-防水施工(2級)</t>
  </si>
  <si>
    <t>職能法-さく井(2級)</t>
  </si>
  <si>
    <t>実務経験者(法第7条第2号ｲ該当)</t>
  </si>
  <si>
    <t>実務経験者(法第7条第2号ﾛ該当)</t>
  </si>
  <si>
    <t>実務経験者(法第15条第2号ﾊ該当/同号ｲ同等以上)</t>
  </si>
  <si>
    <t>実務経験者(法第15条第2号ﾊ該当/同号ﾛ同等以上)</t>
  </si>
  <si>
    <t>専任技術者</t>
  </si>
  <si>
    <t>経営管理責任者</t>
  </si>
  <si>
    <t>地すべり防止工事士</t>
  </si>
  <si>
    <t>建築設備資格者</t>
  </si>
  <si>
    <t>一級計装士</t>
  </si>
  <si>
    <t>給水装置工事主任技術者</t>
  </si>
  <si>
    <t>RCCM(河川･砂防及び海岸)</t>
  </si>
  <si>
    <t>RCCM(港湾及び空港)</t>
  </si>
  <si>
    <t>RCCM(電力土木)</t>
  </si>
  <si>
    <t>RCCM(道路)</t>
  </si>
  <si>
    <t>RCCM(鉄道)</t>
  </si>
  <si>
    <t>RCCM(上水道及び工業用水道)</t>
  </si>
  <si>
    <t>RCCM(下水道)</t>
  </si>
  <si>
    <t>RCCM(農業土木)</t>
  </si>
  <si>
    <t>RCCM(森林土木)</t>
  </si>
  <si>
    <t>RCCM(水産土木)</t>
  </si>
  <si>
    <t>RCCM(造園)</t>
  </si>
  <si>
    <t>RCCM(都市計画及び地方計画)</t>
  </si>
  <si>
    <t>RCCM(地質)</t>
  </si>
  <si>
    <t>RCCM(土質及び基礎)</t>
  </si>
  <si>
    <t>RCCM(鋼構造及びｺﾝｸﾘｰﾄ)</t>
  </si>
  <si>
    <t>RCCM(ﾄﾝﾈﾙ)</t>
  </si>
  <si>
    <t>RCCM(施工計画･施工設備及び積算)</t>
  </si>
  <si>
    <t>RCCM(建設環境)</t>
  </si>
  <si>
    <t>RCCM(建設機械)</t>
  </si>
  <si>
    <t>RCCM(電気･電子)</t>
  </si>
  <si>
    <t>測量士</t>
  </si>
  <si>
    <t>測量士補</t>
  </si>
  <si>
    <t>環境計量士</t>
  </si>
  <si>
    <t>土地家屋調査士</t>
  </si>
  <si>
    <t>不動産鑑定士</t>
  </si>
  <si>
    <t>宅建取引主任</t>
  </si>
  <si>
    <t>土地区画整理士</t>
  </si>
  <si>
    <t>消防整備士</t>
  </si>
  <si>
    <t>RCCM登録</t>
  </si>
  <si>
    <t>地質調査技士</t>
  </si>
  <si>
    <t>補償業務管理士</t>
  </si>
  <si>
    <t>建築積算資格者</t>
  </si>
  <si>
    <t>不動産鑑定士補</t>
  </si>
  <si>
    <t>第一種伝送交換主任技術者</t>
  </si>
  <si>
    <t>線路主任技術者</t>
  </si>
  <si>
    <t>司法書士</t>
  </si>
  <si>
    <t>公共用地経験者</t>
  </si>
  <si>
    <t>その他</t>
  </si>
  <si>
    <t>監理技術者(土木工事業)</t>
  </si>
  <si>
    <t>監理技術者(建築工事業)</t>
  </si>
  <si>
    <t>監理技術者(電気工事業)</t>
  </si>
  <si>
    <t>監理技術者(管工事業)</t>
  </si>
  <si>
    <t>監理技術者(鋼構造物工事業)</t>
  </si>
  <si>
    <t>監理技術者(舗装工事業)</t>
  </si>
  <si>
    <t>監理技術者(造園工事業)</t>
  </si>
  <si>
    <t>監理技術者(その他)</t>
  </si>
  <si>
    <t>MST_SUPPLIER_KENSETSU_ENGINEER</t>
    <phoneticPr fontId="3"/>
  </si>
  <si>
    <t>GJS_YUSIKAKU02</t>
  </si>
  <si>
    <t>GJS_YUSIKAKU03</t>
  </si>
  <si>
    <t>GJS_YUSIKAKU04</t>
  </si>
  <si>
    <t>監理技術者証番号</t>
    <rPh sb="0" eb="2">
      <t>カンリ</t>
    </rPh>
    <rPh sb="2" eb="4">
      <t>ギジュツ</t>
    </rPh>
    <rPh sb="4" eb="5">
      <t>シャ</t>
    </rPh>
    <rPh sb="5" eb="6">
      <t>ショウ</t>
    </rPh>
    <rPh sb="6" eb="8">
      <t>バンゴウ</t>
    </rPh>
    <phoneticPr fontId="6"/>
  </si>
  <si>
    <t>GJS_KNRGJS_CD</t>
  </si>
  <si>
    <t>監理技術者交付日</t>
    <rPh sb="0" eb="2">
      <t>カンリ</t>
    </rPh>
    <rPh sb="2" eb="4">
      <t>ギジュツ</t>
    </rPh>
    <rPh sb="4" eb="5">
      <t>シャ</t>
    </rPh>
    <rPh sb="5" eb="7">
      <t>コウフ</t>
    </rPh>
    <rPh sb="7" eb="8">
      <t>ビ</t>
    </rPh>
    <phoneticPr fontId="6"/>
  </si>
  <si>
    <t>GJS_KNRGJS_KOUFU_DATE</t>
  </si>
  <si>
    <t>GJS_KNRGJS_YUKOU_DATE</t>
  </si>
  <si>
    <t>監理技術者有効期限</t>
    <rPh sb="0" eb="2">
      <t>カンリ</t>
    </rPh>
    <rPh sb="2" eb="4">
      <t>ギジュツ</t>
    </rPh>
    <rPh sb="4" eb="5">
      <t>シャ</t>
    </rPh>
    <rPh sb="5" eb="7">
      <t>ユウコウ</t>
    </rPh>
    <rPh sb="7" eb="9">
      <t>キゲン</t>
    </rPh>
    <phoneticPr fontId="6"/>
  </si>
  <si>
    <t>#Judge</t>
    <phoneticPr fontId="3"/>
  </si>
  <si>
    <t>編集タイプ</t>
    <rPh sb="0" eb="2">
      <t>ヘンシュウ</t>
    </rPh>
    <phoneticPr fontId="3"/>
  </si>
  <si>
    <t>GJS_ID</t>
    <phoneticPr fontId="3"/>
  </si>
  <si>
    <t>技術者名簿</t>
    <rPh sb="0" eb="3">
      <t>ギジュツシャ</t>
    </rPh>
    <rPh sb="3" eb="5">
      <t>メイボ</t>
    </rPh>
    <phoneticPr fontId="24"/>
  </si>
  <si>
    <t>GJS_KEIEI_KUBUN</t>
    <phoneticPr fontId="3"/>
  </si>
  <si>
    <t>GJS_SENNIN_KUBUN</t>
    <phoneticPr fontId="3"/>
  </si>
  <si>
    <t>経営管理責任者</t>
    <phoneticPr fontId="3"/>
  </si>
  <si>
    <t>専任技術者</t>
    <phoneticPr fontId="3"/>
  </si>
  <si>
    <t>○○市</t>
    <rPh sb="2" eb="3">
      <t>シ</t>
    </rPh>
    <phoneticPr fontId="3"/>
  </si>
  <si>
    <t>申請年度</t>
    <rPh sb="0" eb="2">
      <t>シンセイ</t>
    </rPh>
    <rPh sb="2" eb="4">
      <t>ネンド</t>
    </rPh>
    <phoneticPr fontId="3"/>
  </si>
  <si>
    <t>-</t>
    <phoneticPr fontId="3"/>
  </si>
  <si>
    <t>都道府県</t>
    <rPh sb="0" eb="4">
      <t>トドウフケン</t>
    </rPh>
    <phoneticPr fontId="3"/>
  </si>
  <si>
    <t>郵便番号</t>
    <rPh sb="0" eb="4">
      <t>ユウビンバンゴウ</t>
    </rPh>
    <phoneticPr fontId="3"/>
  </si>
  <si>
    <t>登録を希望する工種　</t>
    <phoneticPr fontId="3"/>
  </si>
  <si>
    <t>業者番号</t>
    <rPh sb="0" eb="2">
      <t>ギョウシャ</t>
    </rPh>
    <rPh sb="2" eb="4">
      <t>バンゴウ</t>
    </rPh>
    <phoneticPr fontId="3"/>
  </si>
  <si>
    <t>MST_SUPPLIER_LIST</t>
    <phoneticPr fontId="3"/>
  </si>
  <si>
    <t>SU_CODE</t>
    <phoneticPr fontId="3"/>
  </si>
  <si>
    <t>法人番号</t>
    <rPh sb="0" eb="2">
      <t>ホウジン</t>
    </rPh>
    <rPh sb="2" eb="4">
      <t>バンゴウ</t>
    </rPh>
    <phoneticPr fontId="3"/>
  </si>
  <si>
    <t>SU_CORPORATE_NO</t>
    <phoneticPr fontId="3"/>
  </si>
  <si>
    <t>所在地又は住所</t>
    <phoneticPr fontId="3"/>
  </si>
  <si>
    <t>【取込み用計算式】</t>
    <rPh sb="1" eb="3">
      <t>トリコ</t>
    </rPh>
    <rPh sb="4" eb="5">
      <t>ヨウ</t>
    </rPh>
    <rPh sb="5" eb="8">
      <t>ケイサンシキ</t>
    </rPh>
    <phoneticPr fontId="3"/>
  </si>
  <si>
    <t>届出区分</t>
    <rPh sb="0" eb="2">
      <t>トドケデ</t>
    </rPh>
    <rPh sb="2" eb="4">
      <t>クブン</t>
    </rPh>
    <phoneticPr fontId="3"/>
  </si>
  <si>
    <t>代表者</t>
    <rPh sb="0" eb="2">
      <t>ダイヒョウ</t>
    </rPh>
    <rPh sb="2" eb="3">
      <t>シャ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</si>
  <si>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</si>
  <si>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</si>
  <si>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ＦＡＸ番号</t>
    <rPh sb="3" eb="5">
      <t>バンゴウ</t>
    </rPh>
    <phoneticPr fontId="3"/>
  </si>
  <si>
    <t>法人名</t>
    <rPh sb="0" eb="2">
      <t>ホウジン</t>
    </rPh>
    <rPh sb="2" eb="3">
      <t>メイ</t>
    </rPh>
    <phoneticPr fontId="3"/>
  </si>
  <si>
    <t>許可番号</t>
    <rPh sb="0" eb="2">
      <t>キョカ</t>
    </rPh>
    <rPh sb="2" eb="4">
      <t>バンゴウ</t>
    </rPh>
    <phoneticPr fontId="3"/>
  </si>
  <si>
    <t>※太枠箇所を記入してください</t>
    <rPh sb="1" eb="3">
      <t>フトワク</t>
    </rPh>
    <rPh sb="3" eb="5">
      <t>カショ</t>
    </rPh>
    <rPh sb="6" eb="8">
      <t>キニュウ</t>
    </rPh>
    <phoneticPr fontId="3"/>
  </si>
  <si>
    <t>【選択肢一覧】</t>
    <rPh sb="1" eb="4">
      <t>センタクシ</t>
    </rPh>
    <rPh sb="4" eb="6">
      <t>イチラン</t>
    </rPh>
    <phoneticPr fontId="3"/>
  </si>
  <si>
    <t>0123456789012</t>
    <phoneticPr fontId="3"/>
  </si>
  <si>
    <t>サンプルケンセツ</t>
    <phoneticPr fontId="3"/>
  </si>
  <si>
    <t>福井県</t>
    <rPh sb="0" eb="3">
      <t>フクイケン</t>
    </rPh>
    <phoneticPr fontId="3"/>
  </si>
  <si>
    <t>○○１－１</t>
    <phoneticPr fontId="3"/>
  </si>
  <si>
    <t>ケンセツ　タロウ</t>
    <phoneticPr fontId="3"/>
  </si>
  <si>
    <t>910</t>
    <phoneticPr fontId="3"/>
  </si>
  <si>
    <t>0000</t>
    <phoneticPr fontId="3"/>
  </si>
  <si>
    <t>1234-56-0001</t>
    <phoneticPr fontId="3"/>
  </si>
  <si>
    <t>チュウオウエイギョウショ</t>
    <phoneticPr fontId="3"/>
  </si>
  <si>
    <t>○○２－１</t>
    <phoneticPr fontId="3"/>
  </si>
  <si>
    <t>ケンセツ　ジロウ</t>
    <phoneticPr fontId="3"/>
  </si>
  <si>
    <t>1234-56-0003</t>
    <phoneticPr fontId="3"/>
  </si>
  <si>
    <t>1234-56-0004</t>
    <phoneticPr fontId="3"/>
  </si>
  <si>
    <t>1234-56-0002</t>
    <phoneticPr fontId="3"/>
  </si>
  <si>
    <t>999999</t>
    <phoneticPr fontId="3"/>
  </si>
  <si>
    <t>ケンセツ　イチロウ</t>
    <phoneticPr fontId="3"/>
  </si>
  <si>
    <t>Val_Disable</t>
    <phoneticPr fontId="3"/>
  </si>
  <si>
    <t>千円</t>
    <rPh sb="0" eb="2">
      <t>センエン</t>
    </rPh>
    <phoneticPr fontId="3"/>
  </si>
  <si>
    <t>年</t>
    <rPh sb="0" eb="1">
      <t>ネン</t>
    </rPh>
    <phoneticPr fontId="3"/>
  </si>
  <si>
    <t>人</t>
    <rPh sb="0" eb="1">
      <t>ニン</t>
    </rPh>
    <phoneticPr fontId="3"/>
  </si>
  <si>
    <t>完成工事高合計</t>
    <rPh sb="0" eb="2">
      <t>カンセイ</t>
    </rPh>
    <rPh sb="2" eb="4">
      <t>コウジ</t>
    </rPh>
    <rPh sb="4" eb="5">
      <t>タカ</t>
    </rPh>
    <rPh sb="5" eb="7">
      <t>ゴウケイ</t>
    </rPh>
    <phoneticPr fontId="3"/>
  </si>
  <si>
    <t>2･3年平均完成工事高</t>
    <rPh sb="3" eb="4">
      <t>ネン</t>
    </rPh>
    <rPh sb="4" eb="5">
      <t>タイラ</t>
    </rPh>
    <rPh sb="5" eb="6">
      <t>タモツ</t>
    </rPh>
    <rPh sb="6" eb="8">
      <t>カンセイ</t>
    </rPh>
    <rPh sb="8" eb="10">
      <t>コウジ</t>
    </rPh>
    <rPh sb="10" eb="11">
      <t>タカ</t>
    </rPh>
    <phoneticPr fontId="3"/>
  </si>
  <si>
    <t>2･3年平均完成工事高</t>
    <rPh sb="3" eb="4">
      <t>ネン</t>
    </rPh>
    <phoneticPr fontId="3"/>
  </si>
  <si>
    <t>技 術 職 員 数</t>
    <rPh sb="0" eb="1">
      <t>ワザ</t>
    </rPh>
    <rPh sb="2" eb="3">
      <t>ジュツ</t>
    </rPh>
    <rPh sb="4" eb="5">
      <t>ショク</t>
    </rPh>
    <rPh sb="6" eb="7">
      <t>イン</t>
    </rPh>
    <rPh sb="8" eb="9">
      <t>カズ</t>
    </rPh>
    <phoneticPr fontId="3"/>
  </si>
  <si>
    <t>自己資本金</t>
    <rPh sb="0" eb="2">
      <t>ジコ</t>
    </rPh>
    <rPh sb="2" eb="5">
      <t>シホンキン</t>
    </rPh>
    <phoneticPr fontId="3"/>
  </si>
  <si>
    <t>資本金</t>
    <rPh sb="0" eb="1">
      <t>シ</t>
    </rPh>
    <rPh sb="1" eb="2">
      <t>ホン</t>
    </rPh>
    <rPh sb="2" eb="3">
      <t>キン</t>
    </rPh>
    <phoneticPr fontId="3"/>
  </si>
  <si>
    <t>※区分（一般・特定）は必ず選択してください。空白の場合、入札参加資格が許可されないことがあります。</t>
    <phoneticPr fontId="3"/>
  </si>
  <si>
    <t>※審査基準日以降は、経営事項審査結果通知書に記載の基準日、完成工事高、総合評定値を記入してください。</t>
    <rPh sb="29" eb="34">
      <t>カンセイコウジダカ</t>
    </rPh>
    <rPh sb="35" eb="37">
      <t>ソウゴウ</t>
    </rPh>
    <rPh sb="37" eb="39">
      <t>ヒョウテイ</t>
    </rPh>
    <rPh sb="39" eb="40">
      <t>アタイ</t>
    </rPh>
    <rPh sb="41" eb="43">
      <t>キニュウ</t>
    </rPh>
    <phoneticPr fontId="3"/>
  </si>
  <si>
    <t>本社又は委任先の所在地</t>
    <rPh sb="0" eb="2">
      <t>ホンシャ</t>
    </rPh>
    <rPh sb="2" eb="3">
      <t>マタ</t>
    </rPh>
    <rPh sb="4" eb="6">
      <t>イニン</t>
    </rPh>
    <rPh sb="6" eb="7">
      <t>サキ</t>
    </rPh>
    <rPh sb="8" eb="11">
      <t>ショザイチ</t>
    </rPh>
    <phoneticPr fontId="3"/>
  </si>
  <si>
    <t>UPDATE</t>
    <phoneticPr fontId="3"/>
  </si>
  <si>
    <t>許可
区分</t>
    <rPh sb="0" eb="2">
      <t>キョカ</t>
    </rPh>
    <rPh sb="3" eb="5">
      <t>クブン</t>
    </rPh>
    <phoneticPr fontId="3"/>
  </si>
  <si>
    <t>総合評定値(Ｐ)</t>
    <rPh sb="0" eb="5">
      <t>ソウゴウヒョウテイチ</t>
    </rPh>
    <phoneticPr fontId="3"/>
  </si>
  <si>
    <t>入札希望工種</t>
    <rPh sb="0" eb="2">
      <t>ニュウサツ</t>
    </rPh>
    <rPh sb="2" eb="4">
      <t>キボウ</t>
    </rPh>
    <rPh sb="4" eb="6">
      <t>コウシュ</t>
    </rPh>
    <phoneticPr fontId="3"/>
  </si>
  <si>
    <t>許可区分</t>
    <rPh sb="0" eb="4">
      <t>キョカクブン</t>
    </rPh>
    <phoneticPr fontId="3"/>
  </si>
  <si>
    <t>総合評定値(Ｐ)</t>
    <rPh sb="0" eb="2">
      <t>ソウゴウ</t>
    </rPh>
    <rPh sb="2" eb="4">
      <t>ヒョウテイ</t>
    </rPh>
    <rPh sb="4" eb="5">
      <t>チ</t>
    </rPh>
    <phoneticPr fontId="3"/>
  </si>
  <si>
    <t>Ｘ２</t>
    <phoneticPr fontId="3"/>
  </si>
  <si>
    <t>Ｙ</t>
    <phoneticPr fontId="3"/>
  </si>
  <si>
    <t>Ｗ</t>
    <phoneticPr fontId="3"/>
  </si>
  <si>
    <t>市区町村</t>
    <rPh sb="0" eb="4">
      <t>シクチョウソン</t>
    </rPh>
    <phoneticPr fontId="3"/>
  </si>
  <si>
    <t>更新</t>
    <rPh sb="0" eb="2">
      <t>コウシン</t>
    </rPh>
    <phoneticPr fontId="3"/>
  </si>
  <si>
    <t>Ｓａｍｐｌｅ建設</t>
    <rPh sb="6" eb="8">
      <t>ケンセツ</t>
    </rPh>
    <phoneticPr fontId="3"/>
  </si>
  <si>
    <t>代表取締役社長</t>
    <rPh sb="0" eb="5">
      <t>ダイヒョウトリシマリヤク</t>
    </rPh>
    <rPh sb="5" eb="7">
      <t>シャチョウ</t>
    </rPh>
    <phoneticPr fontId="3"/>
  </si>
  <si>
    <t>建設　太郎</t>
    <rPh sb="0" eb="2">
      <t>ケンセツ</t>
    </rPh>
    <rPh sb="3" eb="5">
      <t>タロウ</t>
    </rPh>
    <phoneticPr fontId="3"/>
  </si>
  <si>
    <t>t-kensetsu@sample.co.jp</t>
    <phoneticPr fontId="3"/>
  </si>
  <si>
    <t>Ｓａｍｐｌｅ建設（株）</t>
    <rPh sb="6" eb="8">
      <t>ケンセツ</t>
    </rPh>
    <rPh sb="9" eb="10">
      <t>カブ</t>
    </rPh>
    <phoneticPr fontId="3"/>
  </si>
  <si>
    <t>中央営業所</t>
    <rPh sb="0" eb="2">
      <t>チュウオウ</t>
    </rPh>
    <rPh sb="2" eb="5">
      <t>エイギョウショ</t>
    </rPh>
    <phoneticPr fontId="3"/>
  </si>
  <si>
    <t>所長</t>
    <rPh sb="0" eb="2">
      <t>ショチョウ</t>
    </rPh>
    <phoneticPr fontId="3"/>
  </si>
  <si>
    <t>建設　次郎</t>
    <rPh sb="0" eb="2">
      <t>ケンセツ</t>
    </rPh>
    <rPh sb="3" eb="5">
      <t>ジロウ</t>
    </rPh>
    <phoneticPr fontId="3"/>
  </si>
  <si>
    <t>j-kensetsu@sample.co.jp</t>
    <phoneticPr fontId="3"/>
  </si>
  <si>
    <t>営業課</t>
    <rPh sb="0" eb="3">
      <t>エイギョウカ</t>
    </rPh>
    <phoneticPr fontId="3"/>
  </si>
  <si>
    <t>建設　一郎</t>
    <rPh sb="0" eb="2">
      <t>ケンセツ</t>
    </rPh>
    <rPh sb="3" eb="5">
      <t>イチロウ</t>
    </rPh>
    <phoneticPr fontId="3"/>
  </si>
  <si>
    <t>i-kensetsu@sample.co.jp</t>
    <phoneticPr fontId="3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</si>
  <si>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3"/>
  </si>
  <si>
    <t>000</t>
    <phoneticPr fontId="3"/>
  </si>
  <si>
    <t>○○県</t>
    <rPh sb="2" eb="3">
      <t>ケン</t>
    </rPh>
    <phoneticPr fontId="3"/>
  </si>
  <si>
    <t>インボイス登録番号</t>
    <rPh sb="5" eb="9">
      <t>トウロクバンゴウ</t>
    </rPh>
    <phoneticPr fontId="3"/>
  </si>
  <si>
    <t>インボイス
登録番号</t>
    <rPh sb="6" eb="10">
      <t>トウロクバンゴウ</t>
    </rPh>
    <phoneticPr fontId="3"/>
  </si>
  <si>
    <t>T</t>
    <phoneticPr fontId="3"/>
  </si>
  <si>
    <t>FlgIsInvoiceNo</t>
    <phoneticPr fontId="3"/>
  </si>
  <si>
    <t>EditDate</t>
    <phoneticPr fontId="3"/>
  </si>
  <si>
    <t>技術職員有資格区分コード表</t>
    <rPh sb="0" eb="4">
      <t>ギジュツショクイン</t>
    </rPh>
    <rPh sb="4" eb="7">
      <t>ユウシカク</t>
    </rPh>
    <rPh sb="7" eb="9">
      <t>クブン</t>
    </rPh>
    <rPh sb="12" eb="13">
      <t>ヒョウ</t>
    </rPh>
    <phoneticPr fontId="3"/>
  </si>
  <si>
    <t>分類</t>
    <rPh sb="0" eb="2">
      <t>ブンルイ</t>
    </rPh>
    <phoneticPr fontId="3"/>
  </si>
  <si>
    <t>*</t>
  </si>
  <si>
    <t>901</t>
  </si>
  <si>
    <t>902</t>
  </si>
  <si>
    <t>908</t>
  </si>
  <si>
    <t>909</t>
  </si>
  <si>
    <t>911</t>
  </si>
  <si>
    <t>913</t>
  </si>
  <si>
    <t>923</t>
  </si>
  <si>
    <t>999</t>
  </si>
  <si>
    <t>建設業法</t>
  </si>
  <si>
    <t>111</t>
  </si>
  <si>
    <t>113</t>
  </si>
  <si>
    <t>120</t>
  </si>
  <si>
    <t>127</t>
  </si>
  <si>
    <t>129</t>
  </si>
  <si>
    <t>133</t>
  </si>
  <si>
    <t>137</t>
  </si>
  <si>
    <t>212</t>
  </si>
  <si>
    <t>214</t>
  </si>
  <si>
    <t>215</t>
  </si>
  <si>
    <t>216</t>
  </si>
  <si>
    <t>221</t>
  </si>
  <si>
    <t>222</t>
  </si>
  <si>
    <t>223</t>
  </si>
  <si>
    <t>228</t>
  </si>
  <si>
    <t>230</t>
  </si>
  <si>
    <t>234</t>
  </si>
  <si>
    <t>238</t>
  </si>
  <si>
    <t>239</t>
  </si>
  <si>
    <t>256</t>
  </si>
  <si>
    <t>258</t>
  </si>
  <si>
    <t>266</t>
  </si>
  <si>
    <t>271</t>
  </si>
  <si>
    <t>272</t>
  </si>
  <si>
    <t>273</t>
  </si>
  <si>
    <t>274</t>
  </si>
  <si>
    <t>職能法-冷凍空気調和機器施工･空気調和設備配管(2級)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</si>
  <si>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</si>
  <si>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</si>
  <si>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</si>
  <si>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</si>
  <si>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</si>
  <si>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</si>
  <si>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</si>
  <si>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</si>
  <si>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</si>
  <si>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</si>
  <si>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</si>
  <si>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</si>
  <si>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</si>
  <si>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</si>
  <si>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</si>
  <si>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</si>
  <si>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</si>
  <si>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</si>
  <si>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</si>
  <si>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</si>
  <si>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</si>
  <si>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</si>
  <si>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</si>
  <si>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</si>
  <si>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301</t>
  </si>
  <si>
    <t>302</t>
  </si>
  <si>
    <t>303</t>
  </si>
  <si>
    <t>304</t>
  </si>
  <si>
    <t>400</t>
  </si>
  <si>
    <t>500</t>
  </si>
  <si>
    <t>61</t>
  </si>
  <si>
    <t>62</t>
  </si>
  <si>
    <t>63</t>
  </si>
  <si>
    <t>65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</si>
  <si>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</si>
  <si>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</si>
  <si>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</si>
  <si>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</si>
  <si>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</si>
  <si>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</si>
  <si>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</si>
  <si>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</si>
  <si>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</si>
  <si>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</si>
  <si>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</si>
  <si>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</si>
  <si>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</si>
  <si>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</si>
  <si>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</si>
  <si>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</si>
  <si>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</si>
  <si>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</si>
  <si>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</si>
  <si>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</si>
  <si>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</si>
  <si>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</si>
  <si>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</si>
  <si>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</si>
  <si>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</si>
  <si>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</si>
  <si>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</si>
  <si>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</si>
  <si>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</si>
  <si>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</si>
  <si>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</si>
  <si>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</si>
  <si>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</si>
  <si>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</si>
  <si>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</si>
  <si>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</si>
  <si>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</si>
  <si>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</si>
  <si>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899</t>
  </si>
  <si>
    <t>技術士法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</si>
  <si>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</si>
  <si>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</si>
  <si>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</si>
  <si>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</si>
  <si>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</si>
  <si>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</si>
  <si>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</si>
  <si>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</si>
  <si>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</si>
  <si>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</si>
  <si>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</si>
  <si>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</si>
  <si>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</si>
  <si>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</si>
  <si>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</si>
  <si>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</si>
  <si>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158</t>
  </si>
  <si>
    <t>159</t>
  </si>
  <si>
    <t>166</t>
  </si>
  <si>
    <t>167</t>
  </si>
  <si>
    <t>168</t>
  </si>
  <si>
    <t>169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</si>
  <si>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</si>
  <si>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</si>
  <si>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</si>
  <si>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</si>
  <si>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</si>
  <si>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</si>
  <si>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</si>
  <si>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</si>
  <si>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</si>
  <si>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</si>
  <si>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</si>
  <si>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</si>
  <si>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</si>
  <si>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</si>
  <si>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</si>
  <si>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</si>
  <si>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</si>
  <si>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</si>
  <si>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</si>
  <si>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</si>
  <si>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</si>
  <si>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</si>
  <si>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</si>
  <si>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</si>
  <si>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</si>
  <si>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</si>
  <si>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</si>
  <si>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</si>
  <si>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GJS_SEINENGAPPI</t>
    <phoneticPr fontId="3"/>
  </si>
  <si>
    <t>GJS_KANA</t>
    <phoneticPr fontId="3"/>
  </si>
  <si>
    <t>専任
技術者</t>
    <rPh sb="0" eb="2">
      <t>センニン</t>
    </rPh>
    <rPh sb="3" eb="6">
      <t>ギジュツシャ</t>
    </rPh>
    <phoneticPr fontId="3"/>
  </si>
  <si>
    <t>資格者証
交付番号</t>
    <phoneticPr fontId="3"/>
  </si>
  <si>
    <t>GJS_YUSIKAKU01</t>
    <phoneticPr fontId="3"/>
  </si>
  <si>
    <t>GJS_NAME</t>
    <phoneticPr fontId="3"/>
  </si>
  <si>
    <t>有資格区分</t>
    <rPh sb="0" eb="3">
      <t>ユウシカク</t>
    </rPh>
    <rPh sb="3" eb="5">
      <t>クブン</t>
    </rPh>
    <phoneticPr fontId="3"/>
  </si>
  <si>
    <t>生年月日</t>
    <rPh sb="0" eb="4">
      <t>セイネンガッピ</t>
    </rPh>
    <phoneticPr fontId="3"/>
  </si>
  <si>
    <t>資格１</t>
    <rPh sb="0" eb="2">
      <t>シカク</t>
    </rPh>
    <phoneticPr fontId="3"/>
  </si>
  <si>
    <t>資格２</t>
    <rPh sb="0" eb="2">
      <t>シカク</t>
    </rPh>
    <phoneticPr fontId="3"/>
  </si>
  <si>
    <t>資格３</t>
    <rPh sb="0" eb="2">
      <t>シカク</t>
    </rPh>
    <phoneticPr fontId="3"/>
  </si>
  <si>
    <t>資格４</t>
    <rPh sb="0" eb="2">
      <t>シカク</t>
    </rPh>
    <phoneticPr fontId="3"/>
  </si>
  <si>
    <t>1人目</t>
    <rPh sb="1" eb="3">
      <t>ニンメ</t>
    </rPh>
    <phoneticPr fontId="3"/>
  </si>
  <si>
    <t>2人目</t>
    <rPh sb="1" eb="3">
      <t>ニンメ</t>
    </rPh>
    <phoneticPr fontId="3"/>
  </si>
  <si>
    <t>3人目</t>
    <rPh sb="1" eb="3">
      <t>ニンメ</t>
    </rPh>
    <phoneticPr fontId="3"/>
  </si>
  <si>
    <t>4人目</t>
    <rPh sb="1" eb="3">
      <t>ニンメ</t>
    </rPh>
    <phoneticPr fontId="3"/>
  </si>
  <si>
    <t>5人目</t>
    <rPh sb="1" eb="3">
      <t>ニンメ</t>
    </rPh>
    <phoneticPr fontId="3"/>
  </si>
  <si>
    <t>6人目</t>
    <rPh sb="1" eb="3">
      <t>ニンメ</t>
    </rPh>
    <phoneticPr fontId="3"/>
  </si>
  <si>
    <t>7人目</t>
    <rPh sb="1" eb="3">
      <t>ニンメ</t>
    </rPh>
    <phoneticPr fontId="3"/>
  </si>
  <si>
    <t>8人目</t>
    <rPh sb="1" eb="3">
      <t>ニンメ</t>
    </rPh>
    <phoneticPr fontId="3"/>
  </si>
  <si>
    <t>9人目</t>
    <rPh sb="1" eb="3">
      <t>ニンメ</t>
    </rPh>
    <phoneticPr fontId="3"/>
  </si>
  <si>
    <t>10人目</t>
    <rPh sb="2" eb="4">
      <t>ニンメ</t>
    </rPh>
    <phoneticPr fontId="3"/>
  </si>
  <si>
    <t>11人目</t>
    <rPh sb="2" eb="4">
      <t>ニンメ</t>
    </rPh>
    <phoneticPr fontId="3"/>
  </si>
  <si>
    <t>12人目</t>
    <rPh sb="2" eb="4">
      <t>ニンメ</t>
    </rPh>
    <phoneticPr fontId="3"/>
  </si>
  <si>
    <t>13人目</t>
    <rPh sb="2" eb="4">
      <t>ニンメ</t>
    </rPh>
    <phoneticPr fontId="3"/>
  </si>
  <si>
    <t>14人目</t>
    <rPh sb="2" eb="4">
      <t>ニンメ</t>
    </rPh>
    <phoneticPr fontId="3"/>
  </si>
  <si>
    <t>15人目</t>
    <rPh sb="2" eb="4">
      <t>ニンメ</t>
    </rPh>
    <phoneticPr fontId="3"/>
  </si>
  <si>
    <t>16人目</t>
    <rPh sb="2" eb="4">
      <t>ニンメ</t>
    </rPh>
    <phoneticPr fontId="3"/>
  </si>
  <si>
    <t>17人目</t>
    <rPh sb="2" eb="4">
      <t>ニンメ</t>
    </rPh>
    <phoneticPr fontId="3"/>
  </si>
  <si>
    <t>18人目</t>
    <rPh sb="2" eb="4">
      <t>ニンメ</t>
    </rPh>
    <phoneticPr fontId="3"/>
  </si>
  <si>
    <t>19人目</t>
    <rPh sb="2" eb="4">
      <t>ニンメ</t>
    </rPh>
    <phoneticPr fontId="3"/>
  </si>
  <si>
    <t>20人目</t>
    <rPh sb="2" eb="4">
      <t>ニンメ</t>
    </rPh>
    <phoneticPr fontId="3"/>
  </si>
  <si>
    <t>21人目</t>
    <rPh sb="2" eb="4">
      <t>ニンメ</t>
    </rPh>
    <phoneticPr fontId="3"/>
  </si>
  <si>
    <t>22人目</t>
    <rPh sb="2" eb="4">
      <t>ニンメ</t>
    </rPh>
    <phoneticPr fontId="3"/>
  </si>
  <si>
    <t>23人目</t>
    <rPh sb="2" eb="4">
      <t>ニンメ</t>
    </rPh>
    <phoneticPr fontId="3"/>
  </si>
  <si>
    <t>24人目</t>
    <rPh sb="2" eb="4">
      <t>ニンメ</t>
    </rPh>
    <phoneticPr fontId="3"/>
  </si>
  <si>
    <t>25人目</t>
    <rPh sb="2" eb="4">
      <t>ニンメ</t>
    </rPh>
    <phoneticPr fontId="3"/>
  </si>
  <si>
    <t>26人目</t>
    <rPh sb="2" eb="4">
      <t>ニンメ</t>
    </rPh>
    <phoneticPr fontId="3"/>
  </si>
  <si>
    <t>27人目</t>
    <rPh sb="2" eb="4">
      <t>ニンメ</t>
    </rPh>
    <phoneticPr fontId="3"/>
  </si>
  <si>
    <t>28人目</t>
    <rPh sb="2" eb="4">
      <t>ニンメ</t>
    </rPh>
    <phoneticPr fontId="3"/>
  </si>
  <si>
    <t>29人目</t>
    <rPh sb="2" eb="4">
      <t>ニンメ</t>
    </rPh>
    <phoneticPr fontId="3"/>
  </si>
  <si>
    <t>30人目</t>
    <rPh sb="2" eb="4">
      <t>ニンメ</t>
    </rPh>
    <phoneticPr fontId="3"/>
  </si>
  <si>
    <t>対象行</t>
    <rPh sb="0" eb="3">
      <t>タイショウギョウ</t>
    </rPh>
    <phoneticPr fontId="3"/>
  </si>
  <si>
    <t>資格交付番号</t>
    <rPh sb="0" eb="2">
      <t>シカク</t>
    </rPh>
    <rPh sb="2" eb="6">
      <t>コウフバンゴウ</t>
    </rPh>
    <phoneticPr fontId="3"/>
  </si>
  <si>
    <t>#YUSIKAKU_NO01</t>
    <phoneticPr fontId="3"/>
  </si>
  <si>
    <t>#YUSIKAKU_NO02</t>
    <phoneticPr fontId="3"/>
  </si>
  <si>
    <t>#YUSIKAKU_NO03</t>
    <phoneticPr fontId="3"/>
  </si>
  <si>
    <t>#YUSIKAKU_NO04</t>
    <phoneticPr fontId="3"/>
  </si>
  <si>
    <t>GJS_KANRI_KUBUN</t>
    <phoneticPr fontId="3"/>
  </si>
  <si>
    <t>監理技術者区分</t>
    <rPh sb="0" eb="5">
      <t>カンリギジュツシャ</t>
    </rPh>
    <rPh sb="5" eb="7">
      <t>クブン</t>
    </rPh>
    <phoneticPr fontId="3"/>
  </si>
  <si>
    <t>31人目</t>
    <rPh sb="2" eb="4">
      <t>ニンメ</t>
    </rPh>
    <phoneticPr fontId="3"/>
  </si>
  <si>
    <t>32人目</t>
    <rPh sb="2" eb="4">
      <t>ニンメ</t>
    </rPh>
    <phoneticPr fontId="3"/>
  </si>
  <si>
    <t>33人目</t>
    <rPh sb="2" eb="4">
      <t>ニンメ</t>
    </rPh>
    <phoneticPr fontId="3"/>
  </si>
  <si>
    <t>34人目</t>
    <rPh sb="2" eb="4">
      <t>ニンメ</t>
    </rPh>
    <phoneticPr fontId="3"/>
  </si>
  <si>
    <t>35人目</t>
    <rPh sb="2" eb="4">
      <t>ニンメ</t>
    </rPh>
    <phoneticPr fontId="3"/>
  </si>
  <si>
    <t>36人目</t>
    <rPh sb="2" eb="4">
      <t>ニンメ</t>
    </rPh>
    <phoneticPr fontId="3"/>
  </si>
  <si>
    <t>37人目</t>
    <rPh sb="2" eb="4">
      <t>ニンメ</t>
    </rPh>
    <phoneticPr fontId="3"/>
  </si>
  <si>
    <t>38人目</t>
    <rPh sb="2" eb="4">
      <t>ニンメ</t>
    </rPh>
    <phoneticPr fontId="3"/>
  </si>
  <si>
    <t>39人目</t>
    <rPh sb="2" eb="4">
      <t>ニンメ</t>
    </rPh>
    <phoneticPr fontId="3"/>
  </si>
  <si>
    <t>40人目</t>
    <rPh sb="2" eb="4">
      <t>ニンメ</t>
    </rPh>
    <phoneticPr fontId="3"/>
  </si>
  <si>
    <t>41人目</t>
    <rPh sb="2" eb="4">
      <t>ニンメ</t>
    </rPh>
    <phoneticPr fontId="3"/>
  </si>
  <si>
    <t>42人目</t>
    <rPh sb="2" eb="4">
      <t>ニンメ</t>
    </rPh>
    <phoneticPr fontId="3"/>
  </si>
  <si>
    <t>43人目</t>
    <rPh sb="2" eb="4">
      <t>ニンメ</t>
    </rPh>
    <phoneticPr fontId="3"/>
  </si>
  <si>
    <t>44人目</t>
    <rPh sb="2" eb="4">
      <t>ニンメ</t>
    </rPh>
    <phoneticPr fontId="3"/>
  </si>
  <si>
    <t>45人目</t>
    <rPh sb="2" eb="4">
      <t>ニンメ</t>
    </rPh>
    <phoneticPr fontId="3"/>
  </si>
  <si>
    <t>46人目</t>
    <rPh sb="2" eb="4">
      <t>ニンメ</t>
    </rPh>
    <phoneticPr fontId="3"/>
  </si>
  <si>
    <t>47人目</t>
    <rPh sb="2" eb="4">
      <t>ニンメ</t>
    </rPh>
    <phoneticPr fontId="3"/>
  </si>
  <si>
    <t>48人目</t>
    <rPh sb="2" eb="4">
      <t>ニンメ</t>
    </rPh>
    <phoneticPr fontId="3"/>
  </si>
  <si>
    <t>49人目</t>
    <rPh sb="2" eb="4">
      <t>ニンメ</t>
    </rPh>
    <phoneticPr fontId="3"/>
  </si>
  <si>
    <t>50人目</t>
    <rPh sb="2" eb="4">
      <t>ニンメ</t>
    </rPh>
    <phoneticPr fontId="3"/>
  </si>
  <si>
    <t>51人目</t>
    <rPh sb="2" eb="4">
      <t>ニンメ</t>
    </rPh>
    <phoneticPr fontId="3"/>
  </si>
  <si>
    <t>52人目</t>
    <rPh sb="2" eb="4">
      <t>ニンメ</t>
    </rPh>
    <phoneticPr fontId="3"/>
  </si>
  <si>
    <t>53人目</t>
    <rPh sb="2" eb="4">
      <t>ニンメ</t>
    </rPh>
    <phoneticPr fontId="3"/>
  </si>
  <si>
    <t>54人目</t>
    <rPh sb="2" eb="4">
      <t>ニンメ</t>
    </rPh>
    <phoneticPr fontId="3"/>
  </si>
  <si>
    <t>55人目</t>
    <rPh sb="2" eb="4">
      <t>ニンメ</t>
    </rPh>
    <phoneticPr fontId="3"/>
  </si>
  <si>
    <t>56人目</t>
    <rPh sb="2" eb="4">
      <t>ニンメ</t>
    </rPh>
    <phoneticPr fontId="3"/>
  </si>
  <si>
    <t>57人目</t>
    <rPh sb="2" eb="4">
      <t>ニンメ</t>
    </rPh>
    <phoneticPr fontId="3"/>
  </si>
  <si>
    <t>58人目</t>
    <rPh sb="2" eb="4">
      <t>ニンメ</t>
    </rPh>
    <phoneticPr fontId="3"/>
  </si>
  <si>
    <t>59人目</t>
    <rPh sb="2" eb="4">
      <t>ニンメ</t>
    </rPh>
    <phoneticPr fontId="3"/>
  </si>
  <si>
    <t>60人目</t>
    <rPh sb="2" eb="4">
      <t>ニンメ</t>
    </rPh>
    <phoneticPr fontId="3"/>
  </si>
  <si>
    <t>61人目</t>
    <rPh sb="2" eb="4">
      <t>ニンメ</t>
    </rPh>
    <phoneticPr fontId="3"/>
  </si>
  <si>
    <t>62人目</t>
    <rPh sb="2" eb="4">
      <t>ニンメ</t>
    </rPh>
    <phoneticPr fontId="3"/>
  </si>
  <si>
    <t>63人目</t>
    <rPh sb="2" eb="4">
      <t>ニンメ</t>
    </rPh>
    <phoneticPr fontId="3"/>
  </si>
  <si>
    <t>64人目</t>
    <rPh sb="2" eb="4">
      <t>ニンメ</t>
    </rPh>
    <phoneticPr fontId="3"/>
  </si>
  <si>
    <t>65人目</t>
    <rPh sb="2" eb="4">
      <t>ニンメ</t>
    </rPh>
    <phoneticPr fontId="3"/>
  </si>
  <si>
    <t>66人目</t>
    <rPh sb="2" eb="4">
      <t>ニンメ</t>
    </rPh>
    <phoneticPr fontId="3"/>
  </si>
  <si>
    <t>67人目</t>
    <rPh sb="2" eb="4">
      <t>ニンメ</t>
    </rPh>
    <phoneticPr fontId="3"/>
  </si>
  <si>
    <t>68人目</t>
    <rPh sb="2" eb="4">
      <t>ニンメ</t>
    </rPh>
    <phoneticPr fontId="3"/>
  </si>
  <si>
    <t>69人目</t>
    <rPh sb="2" eb="4">
      <t>ニンメ</t>
    </rPh>
    <phoneticPr fontId="3"/>
  </si>
  <si>
    <t>70人目</t>
    <rPh sb="2" eb="4">
      <t>ニンメ</t>
    </rPh>
    <phoneticPr fontId="3"/>
  </si>
  <si>
    <t>71人目</t>
    <rPh sb="2" eb="4">
      <t>ニンメ</t>
    </rPh>
    <phoneticPr fontId="3"/>
  </si>
  <si>
    <t>72人目</t>
    <rPh sb="2" eb="4">
      <t>ニンメ</t>
    </rPh>
    <phoneticPr fontId="3"/>
  </si>
  <si>
    <t>73人目</t>
    <rPh sb="2" eb="4">
      <t>ニンメ</t>
    </rPh>
    <phoneticPr fontId="3"/>
  </si>
  <si>
    <t>74人目</t>
    <rPh sb="2" eb="4">
      <t>ニンメ</t>
    </rPh>
    <phoneticPr fontId="3"/>
  </si>
  <si>
    <t>75人目</t>
    <rPh sb="2" eb="4">
      <t>ニンメ</t>
    </rPh>
    <phoneticPr fontId="3"/>
  </si>
  <si>
    <t>76人目</t>
    <rPh sb="2" eb="4">
      <t>ニンメ</t>
    </rPh>
    <phoneticPr fontId="3"/>
  </si>
  <si>
    <t>77人目</t>
    <rPh sb="2" eb="4">
      <t>ニンメ</t>
    </rPh>
    <phoneticPr fontId="3"/>
  </si>
  <si>
    <t>78人目</t>
    <rPh sb="2" eb="4">
      <t>ニンメ</t>
    </rPh>
    <phoneticPr fontId="3"/>
  </si>
  <si>
    <t>79人目</t>
    <rPh sb="2" eb="4">
      <t>ニンメ</t>
    </rPh>
    <phoneticPr fontId="3"/>
  </si>
  <si>
    <t>80人目</t>
    <rPh sb="2" eb="4">
      <t>ニンメ</t>
    </rPh>
    <phoneticPr fontId="3"/>
  </si>
  <si>
    <t>81人目</t>
    <rPh sb="2" eb="4">
      <t>ニンメ</t>
    </rPh>
    <phoneticPr fontId="3"/>
  </si>
  <si>
    <t>82人目</t>
    <rPh sb="2" eb="4">
      <t>ニンメ</t>
    </rPh>
    <phoneticPr fontId="3"/>
  </si>
  <si>
    <t>83人目</t>
    <rPh sb="2" eb="4">
      <t>ニンメ</t>
    </rPh>
    <phoneticPr fontId="3"/>
  </si>
  <si>
    <t>84人目</t>
    <rPh sb="2" eb="4">
      <t>ニンメ</t>
    </rPh>
    <phoneticPr fontId="3"/>
  </si>
  <si>
    <t>85人目</t>
    <rPh sb="2" eb="4">
      <t>ニンメ</t>
    </rPh>
    <phoneticPr fontId="3"/>
  </si>
  <si>
    <t>86人目</t>
    <rPh sb="2" eb="4">
      <t>ニンメ</t>
    </rPh>
    <phoneticPr fontId="3"/>
  </si>
  <si>
    <t>87人目</t>
    <rPh sb="2" eb="4">
      <t>ニンメ</t>
    </rPh>
    <phoneticPr fontId="3"/>
  </si>
  <si>
    <t>88人目</t>
    <rPh sb="2" eb="4">
      <t>ニンメ</t>
    </rPh>
    <phoneticPr fontId="3"/>
  </si>
  <si>
    <t>89人目</t>
    <rPh sb="2" eb="4">
      <t>ニンメ</t>
    </rPh>
    <phoneticPr fontId="3"/>
  </si>
  <si>
    <t>90人目</t>
    <rPh sb="2" eb="4">
      <t>ニンメ</t>
    </rPh>
    <phoneticPr fontId="3"/>
  </si>
  <si>
    <t>91人目</t>
    <rPh sb="2" eb="4">
      <t>ニンメ</t>
    </rPh>
    <phoneticPr fontId="3"/>
  </si>
  <si>
    <t>92人目</t>
    <rPh sb="2" eb="4">
      <t>ニンメ</t>
    </rPh>
    <phoneticPr fontId="3"/>
  </si>
  <si>
    <t>93人目</t>
    <rPh sb="2" eb="4">
      <t>ニンメ</t>
    </rPh>
    <phoneticPr fontId="3"/>
  </si>
  <si>
    <t>94人目</t>
    <rPh sb="2" eb="4">
      <t>ニンメ</t>
    </rPh>
    <phoneticPr fontId="3"/>
  </si>
  <si>
    <t>95人目</t>
    <rPh sb="2" eb="4">
      <t>ニンメ</t>
    </rPh>
    <phoneticPr fontId="3"/>
  </si>
  <si>
    <t>96人目</t>
    <rPh sb="2" eb="4">
      <t>ニンメ</t>
    </rPh>
    <phoneticPr fontId="3"/>
  </si>
  <si>
    <t>97人目</t>
    <rPh sb="2" eb="4">
      <t>ニンメ</t>
    </rPh>
    <phoneticPr fontId="3"/>
  </si>
  <si>
    <t>98人目</t>
    <rPh sb="2" eb="4">
      <t>ニンメ</t>
    </rPh>
    <phoneticPr fontId="3"/>
  </si>
  <si>
    <t>99人目</t>
    <rPh sb="2" eb="4">
      <t>ニンメ</t>
    </rPh>
    <phoneticPr fontId="3"/>
  </si>
  <si>
    <t>100人目</t>
    <rPh sb="3" eb="5">
      <t>ニンメ</t>
    </rPh>
    <phoneticPr fontId="3"/>
  </si>
  <si>
    <t>101人目</t>
    <rPh sb="3" eb="5">
      <t>ニンメ</t>
    </rPh>
    <phoneticPr fontId="3"/>
  </si>
  <si>
    <t>102人目</t>
    <rPh sb="3" eb="5">
      <t>ニンメ</t>
    </rPh>
    <phoneticPr fontId="3"/>
  </si>
  <si>
    <t>103人目</t>
    <rPh sb="3" eb="5">
      <t>ニンメ</t>
    </rPh>
    <phoneticPr fontId="3"/>
  </si>
  <si>
    <t>104人目</t>
    <rPh sb="3" eb="5">
      <t>ニンメ</t>
    </rPh>
    <phoneticPr fontId="3"/>
  </si>
  <si>
    <t>105人目</t>
    <rPh sb="3" eb="5">
      <t>ニンメ</t>
    </rPh>
    <phoneticPr fontId="3"/>
  </si>
  <si>
    <t>106人目</t>
    <rPh sb="3" eb="5">
      <t>ニンメ</t>
    </rPh>
    <phoneticPr fontId="3"/>
  </si>
  <si>
    <t>107人目</t>
    <rPh sb="3" eb="5">
      <t>ニンメ</t>
    </rPh>
    <phoneticPr fontId="3"/>
  </si>
  <si>
    <t>108人目</t>
    <rPh sb="3" eb="5">
      <t>ニンメ</t>
    </rPh>
    <phoneticPr fontId="3"/>
  </si>
  <si>
    <t>109人目</t>
    <rPh sb="3" eb="5">
      <t>ニンメ</t>
    </rPh>
    <phoneticPr fontId="3"/>
  </si>
  <si>
    <t>110人目</t>
    <rPh sb="3" eb="5">
      <t>ニンメ</t>
    </rPh>
    <phoneticPr fontId="3"/>
  </si>
  <si>
    <t>111人目</t>
    <rPh sb="3" eb="5">
      <t>ニンメ</t>
    </rPh>
    <phoneticPr fontId="3"/>
  </si>
  <si>
    <t>112人目</t>
    <rPh sb="3" eb="5">
      <t>ニンメ</t>
    </rPh>
    <phoneticPr fontId="3"/>
  </si>
  <si>
    <t>113人目</t>
    <rPh sb="3" eb="5">
      <t>ニンメ</t>
    </rPh>
    <phoneticPr fontId="3"/>
  </si>
  <si>
    <t>114人目</t>
    <rPh sb="3" eb="5">
      <t>ニンメ</t>
    </rPh>
    <phoneticPr fontId="3"/>
  </si>
  <si>
    <t>115人目</t>
    <rPh sb="3" eb="5">
      <t>ニンメ</t>
    </rPh>
    <phoneticPr fontId="3"/>
  </si>
  <si>
    <t>116人目</t>
    <rPh sb="3" eb="5">
      <t>ニンメ</t>
    </rPh>
    <phoneticPr fontId="3"/>
  </si>
  <si>
    <t>117人目</t>
    <rPh sb="3" eb="5">
      <t>ニンメ</t>
    </rPh>
    <phoneticPr fontId="3"/>
  </si>
  <si>
    <t>118人目</t>
    <rPh sb="3" eb="5">
      <t>ニンメ</t>
    </rPh>
    <phoneticPr fontId="3"/>
  </si>
  <si>
    <t>119人目</t>
    <rPh sb="3" eb="5">
      <t>ニンメ</t>
    </rPh>
    <phoneticPr fontId="3"/>
  </si>
  <si>
    <t>120人目</t>
    <rPh sb="3" eb="5">
      <t>ニンメ</t>
    </rPh>
    <phoneticPr fontId="3"/>
  </si>
  <si>
    <t>令和５・６年度</t>
    <rPh sb="0" eb="2">
      <t>レイワ</t>
    </rPh>
    <rPh sb="5" eb="7">
      <t>ネンド</t>
    </rPh>
    <phoneticPr fontId="3"/>
  </si>
  <si>
    <t>町内</t>
    <rPh sb="0" eb="2">
      <t>チョウナイ</t>
    </rPh>
    <phoneticPr fontId="3"/>
  </si>
  <si>
    <t>（株）</t>
    <rPh sb="1" eb="2">
      <t>カブ</t>
    </rPh>
    <phoneticPr fontId="3"/>
  </si>
  <si>
    <t>（有）</t>
    <rPh sb="1" eb="2">
      <t>ユウ</t>
    </rPh>
    <phoneticPr fontId="3"/>
  </si>
  <si>
    <t>（資）</t>
    <rPh sb="1" eb="2">
      <t>シ</t>
    </rPh>
    <phoneticPr fontId="3"/>
  </si>
  <si>
    <t>（名）</t>
    <rPh sb="1" eb="2">
      <t>メイ</t>
    </rPh>
    <phoneticPr fontId="3"/>
  </si>
  <si>
    <t>令和５・６年度</t>
    <phoneticPr fontId="3"/>
  </si>
  <si>
    <t>121人目</t>
    <rPh sb="3" eb="5">
      <t>ニンメ</t>
    </rPh>
    <phoneticPr fontId="3"/>
  </si>
  <si>
    <t>122人目</t>
    <rPh sb="3" eb="5">
      <t>ニンメ</t>
    </rPh>
    <phoneticPr fontId="3"/>
  </si>
  <si>
    <t>123人目</t>
    <rPh sb="3" eb="5">
      <t>ニンメ</t>
    </rPh>
    <phoneticPr fontId="3"/>
  </si>
  <si>
    <t>124人目</t>
    <rPh sb="3" eb="5">
      <t>ニンメ</t>
    </rPh>
    <phoneticPr fontId="3"/>
  </si>
  <si>
    <t>125人目</t>
    <rPh sb="3" eb="5">
      <t>ニンメ</t>
    </rPh>
    <phoneticPr fontId="3"/>
  </si>
  <si>
    <t>126人目</t>
    <rPh sb="3" eb="5">
      <t>ニンメ</t>
    </rPh>
    <phoneticPr fontId="3"/>
  </si>
  <si>
    <t>127人目</t>
    <rPh sb="3" eb="5">
      <t>ニンメ</t>
    </rPh>
    <phoneticPr fontId="3"/>
  </si>
  <si>
    <t>128人目</t>
    <rPh sb="3" eb="5">
      <t>ニンメ</t>
    </rPh>
    <phoneticPr fontId="3"/>
  </si>
  <si>
    <t>129人目</t>
    <rPh sb="3" eb="5">
      <t>ニンメ</t>
    </rPh>
    <phoneticPr fontId="3"/>
  </si>
  <si>
    <t>130人目</t>
    <rPh sb="3" eb="5">
      <t>ニンメ</t>
    </rPh>
    <phoneticPr fontId="3"/>
  </si>
  <si>
    <t>131人目</t>
    <rPh sb="3" eb="5">
      <t>ニンメ</t>
    </rPh>
    <phoneticPr fontId="3"/>
  </si>
  <si>
    <t>132人目</t>
    <rPh sb="3" eb="5">
      <t>ニンメ</t>
    </rPh>
    <phoneticPr fontId="3"/>
  </si>
  <si>
    <t>133人目</t>
    <rPh sb="3" eb="5">
      <t>ニンメ</t>
    </rPh>
    <phoneticPr fontId="3"/>
  </si>
  <si>
    <t>134人目</t>
    <rPh sb="3" eb="5">
      <t>ニンメ</t>
    </rPh>
    <phoneticPr fontId="3"/>
  </si>
  <si>
    <t>135人目</t>
    <rPh sb="3" eb="5">
      <t>ニンメ</t>
    </rPh>
    <phoneticPr fontId="3"/>
  </si>
  <si>
    <t>136人目</t>
    <rPh sb="3" eb="5">
      <t>ニンメ</t>
    </rPh>
    <phoneticPr fontId="3"/>
  </si>
  <si>
    <t>137人目</t>
    <rPh sb="3" eb="5">
      <t>ニンメ</t>
    </rPh>
    <phoneticPr fontId="3"/>
  </si>
  <si>
    <t>138人目</t>
    <rPh sb="3" eb="5">
      <t>ニンメ</t>
    </rPh>
    <phoneticPr fontId="3"/>
  </si>
  <si>
    <t>139人目</t>
    <rPh sb="3" eb="5">
      <t>ニンメ</t>
    </rPh>
    <phoneticPr fontId="3"/>
  </si>
  <si>
    <t>140人目</t>
    <rPh sb="3" eb="5">
      <t>ニンメ</t>
    </rPh>
    <phoneticPr fontId="3"/>
  </si>
  <si>
    <t>141人目</t>
    <rPh sb="3" eb="5">
      <t>ニンメ</t>
    </rPh>
    <phoneticPr fontId="3"/>
  </si>
  <si>
    <t>142人目</t>
    <rPh sb="3" eb="5">
      <t>ニンメ</t>
    </rPh>
    <phoneticPr fontId="3"/>
  </si>
  <si>
    <t>143人目</t>
    <rPh sb="3" eb="5">
      <t>ニンメ</t>
    </rPh>
    <phoneticPr fontId="3"/>
  </si>
  <si>
    <t>144人目</t>
    <rPh sb="3" eb="5">
      <t>ニンメ</t>
    </rPh>
    <phoneticPr fontId="3"/>
  </si>
  <si>
    <t>145人目</t>
    <rPh sb="3" eb="5">
      <t>ニンメ</t>
    </rPh>
    <phoneticPr fontId="3"/>
  </si>
  <si>
    <t>146人目</t>
    <rPh sb="3" eb="5">
      <t>ニンメ</t>
    </rPh>
    <phoneticPr fontId="3"/>
  </si>
  <si>
    <t>147人目</t>
    <rPh sb="3" eb="5">
      <t>ニンメ</t>
    </rPh>
    <phoneticPr fontId="3"/>
  </si>
  <si>
    <t>148人目</t>
    <rPh sb="3" eb="5">
      <t>ニンメ</t>
    </rPh>
    <phoneticPr fontId="3"/>
  </si>
  <si>
    <t>149人目</t>
    <rPh sb="3" eb="5">
      <t>ニンメ</t>
    </rPh>
    <phoneticPr fontId="3"/>
  </si>
  <si>
    <t>150人目</t>
    <rPh sb="3" eb="5">
      <t>ニンメ</t>
    </rPh>
    <phoneticPr fontId="3"/>
  </si>
  <si>
    <t>上記の業者カードおよび別紙の常勤技術者名簿の登録申請を致します。</t>
  </si>
  <si>
    <t>この記載事項は、事実に相違ありません。</t>
  </si>
  <si>
    <t>池田町</t>
    <rPh sb="0" eb="3">
      <t>イケダチョウ</t>
    </rPh>
    <phoneticPr fontId="3"/>
  </si>
  <si>
    <t>池田町入力</t>
    <rPh sb="0" eb="2">
      <t>イケダ</t>
    </rPh>
    <rPh sb="2" eb="3">
      <t>チョウ</t>
    </rPh>
    <rPh sb="3" eb="5">
      <t>ニュウリョク</t>
    </rPh>
    <phoneticPr fontId="3"/>
  </si>
  <si>
    <t>町名番地</t>
    <rPh sb="0" eb="2">
      <t>チョウメイ</t>
    </rPh>
    <rPh sb="2" eb="4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</si>
</sst>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\ &quot;年&quot;"/>
    <numFmt numFmtId="178" formatCode="[$-411]ggge&quot;年&quot;m&quot;月&quot;d&quot;日&quot;;@"/>
    <numFmt numFmtId="179" formatCode="#,##0\ &quot;千円&quot;"/>
    <numFmt numFmtId="180" formatCode="[$-411]ggyy&quot;年&quot;m&quot;月&quot;d&quot;日&quot;"/>
    <numFmt numFmtId="181" formatCode="[$-411]ge\.m\.d;@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indexed="8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1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" fillId="0" borderId="0"/>
  </cellStyleXfs>
  <cellXfs count="591">
    <xf numFmtId="0" fontId="0" fillId="0" borderId="0" xfId="0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Continuous" vertical="center"/>
    </xf>
    <xf numFmtId="0" fontId="4" fillId="0" borderId="0" xfId="0" applyNumberFormat="1" applyFont="1" applyBorder="1" applyAlignment="1" applyProtection="1">
      <alignment horizontal="distributed" vertical="center"/>
    </xf>
    <xf numFmtId="0" fontId="4" fillId="0" borderId="10" xfId="0" applyNumberFormat="1" applyFont="1" applyBorder="1" applyAlignment="1" applyProtection="1">
      <alignment vertical="center"/>
    </xf>
    <xf numFmtId="0" fontId="4" fillId="0" borderId="12" xfId="0" applyNumberFormat="1" applyFont="1" applyBorder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 textRotation="255"/>
    </xf>
    <xf numFmtId="0" fontId="4" fillId="0" borderId="0" xfId="0" applyNumberFormat="1" applyFont="1" applyFill="1" applyBorder="1" applyAlignment="1" applyProtection="1">
      <alignment horizontal="distributed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Border="1" applyAlignment="1" applyProtection="1">
      <alignment horizontal="centerContinuous" vertical="center"/>
    </xf>
    <xf numFmtId="0" fontId="4" fillId="0" borderId="1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vertical="center" textRotation="255" shrinkToFit="1"/>
    </xf>
    <xf numFmtId="0" fontId="4" fillId="0" borderId="0" xfId="0" applyNumberFormat="1" applyFont="1" applyBorder="1" applyAlignment="1" applyProtection="1">
      <alignment horizontal="center" vertical="center" textRotation="255" shrinkToFi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2" xfId="0" applyNumberFormat="1" applyFont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>
      <alignment vertical="center"/>
    </xf>
    <xf numFmtId="0" fontId="5" fillId="24" borderId="0" xfId="0" applyNumberFormat="1" applyFont="1" applyFill="1">
      <alignment vertical="center"/>
    </xf>
    <xf numFmtId="0" fontId="5" fillId="0" borderId="0" xfId="0" applyNumberFormat="1" applyFont="1">
      <alignment vertical="center"/>
    </xf>
    <xf numFmtId="0" fontId="5" fillId="24" borderId="0" xfId="0" applyFont="1" applyFill="1" applyAlignment="1">
      <alignment horizontal="left" vertical="center"/>
    </xf>
    <xf numFmtId="0" fontId="5" fillId="24" borderId="0" xfId="0" applyNumberFormat="1" applyFont="1" applyFill="1" applyBorder="1" applyAlignment="1" applyProtection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26" fillId="0" borderId="0" xfId="0" applyNumberFormat="1" applyFont="1" applyFill="1">
      <alignment vertical="center"/>
    </xf>
    <xf numFmtId="0" fontId="5" fillId="0" borderId="0" xfId="0" applyNumberFormat="1" applyFont="1" applyAlignment="1">
      <alignment horizontal="left" vertical="center"/>
    </xf>
    <xf numFmtId="0" fontId="5" fillId="24" borderId="0" xfId="0" applyFont="1" applyFill="1">
      <alignment vertical="center"/>
    </xf>
    <xf numFmtId="0" fontId="5" fillId="25" borderId="0" xfId="0" applyFont="1" applyFill="1">
      <alignment vertical="center"/>
    </xf>
    <xf numFmtId="0" fontId="5" fillId="25" borderId="0" xfId="0" applyNumberFormat="1" applyFont="1" applyFill="1" applyBorder="1" applyAlignment="1" applyProtection="1">
      <alignment horizontal="left" vertical="center"/>
    </xf>
    <xf numFmtId="0" fontId="5" fillId="25" borderId="0" xfId="0" applyNumberFormat="1" applyFont="1" applyFill="1">
      <alignment vertical="center"/>
    </xf>
    <xf numFmtId="0" fontId="5" fillId="26" borderId="0" xfId="0" applyFont="1" applyFill="1" applyAlignment="1">
      <alignment horizontal="left" vertical="center"/>
    </xf>
    <xf numFmtId="0" fontId="5" fillId="26" borderId="0" xfId="0" applyFont="1" applyFill="1">
      <alignment vertical="center"/>
    </xf>
    <xf numFmtId="0" fontId="5" fillId="26" borderId="0" xfId="0" applyNumberFormat="1" applyFont="1" applyFill="1">
      <alignment vertical="center"/>
    </xf>
    <xf numFmtId="0" fontId="27" fillId="24" borderId="0" xfId="0" applyFont="1" applyFill="1" applyAlignment="1">
      <alignment horizontal="left" vertical="center"/>
    </xf>
    <xf numFmtId="0" fontId="27" fillId="24" borderId="0" xfId="0" applyFont="1" applyFill="1">
      <alignment vertical="center"/>
    </xf>
    <xf numFmtId="0" fontId="27" fillId="24" borderId="0" xfId="0" applyNumberFormat="1" applyFont="1" applyFill="1">
      <alignment vertical="center"/>
    </xf>
    <xf numFmtId="0" fontId="26" fillId="25" borderId="0" xfId="0" applyNumberFormat="1" applyFont="1" applyFill="1">
      <alignment vertical="center"/>
    </xf>
    <xf numFmtId="0" fontId="5" fillId="25" borderId="0" xfId="0" quotePrefix="1" applyFont="1" applyFill="1" applyAlignment="1">
      <alignment horizontal="left" vertical="center"/>
    </xf>
    <xf numFmtId="0" fontId="26" fillId="25" borderId="0" xfId="0" quotePrefix="1" applyFont="1" applyFill="1" applyAlignment="1">
      <alignment horizontal="left" vertical="center"/>
    </xf>
    <xf numFmtId="0" fontId="4" fillId="0" borderId="0" xfId="0" quotePrefix="1" applyNumberFormat="1" applyFont="1" applyBorder="1" applyAlignment="1" applyProtection="1">
      <alignment vertical="center"/>
    </xf>
    <xf numFmtId="0" fontId="29" fillId="0" borderId="0" xfId="43" applyFont="1">
      <alignment vertical="center"/>
    </xf>
    <xf numFmtId="0" fontId="30" fillId="0" borderId="0" xfId="43" applyFont="1">
      <alignment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4" fillId="28" borderId="22" xfId="0" applyNumberFormat="1" applyFont="1" applyFill="1" applyBorder="1" applyAlignment="1" applyProtection="1">
      <alignment vertical="center"/>
    </xf>
    <xf numFmtId="0" fontId="4" fillId="25" borderId="0" xfId="0" applyNumberFormat="1" applyFont="1" applyFill="1" applyBorder="1" applyAlignment="1" applyProtection="1">
      <alignment vertical="center"/>
    </xf>
    <xf numFmtId="49" fontId="4" fillId="25" borderId="0" xfId="0" applyNumberFormat="1" applyFont="1" applyFill="1" applyBorder="1" applyAlignment="1" applyProtection="1">
      <alignment vertical="center"/>
    </xf>
    <xf numFmtId="0" fontId="4" fillId="28" borderId="19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horizontal="distributed" vertical="center"/>
    </xf>
    <xf numFmtId="0" fontId="4" fillId="0" borderId="12" xfId="0" applyNumberFormat="1" applyFont="1" applyFill="1" applyBorder="1" applyAlignment="1" applyProtection="1">
      <alignment vertical="center"/>
    </xf>
    <xf numFmtId="0" fontId="35" fillId="0" borderId="12" xfId="0" applyNumberFormat="1" applyFont="1" applyFill="1" applyBorder="1" applyAlignment="1" applyProtection="1">
      <alignment horizontal="left" vertical="center" indent="1"/>
    </xf>
    <xf numFmtId="0" fontId="4" fillId="28" borderId="11" xfId="0" applyNumberFormat="1" applyFont="1" applyFill="1" applyBorder="1" applyAlignment="1" applyProtection="1">
      <alignment vertical="center"/>
    </xf>
    <xf numFmtId="0" fontId="4" fillId="28" borderId="24" xfId="0" applyNumberFormat="1" applyFont="1" applyFill="1" applyBorder="1" applyAlignment="1" applyProtection="1">
      <alignment vertical="center"/>
    </xf>
    <xf numFmtId="0" fontId="4" fillId="25" borderId="0" xfId="0" applyNumberFormat="1" applyFont="1" applyFill="1" applyAlignment="1" applyProtection="1">
      <alignment vertical="center"/>
    </xf>
    <xf numFmtId="0" fontId="30" fillId="28" borderId="12" xfId="43" applyFont="1" applyFill="1" applyBorder="1" applyAlignment="1">
      <alignment horizontal="center" vertical="center"/>
    </xf>
    <xf numFmtId="181" fontId="5" fillId="0" borderId="0" xfId="0" applyNumberFormat="1" applyFont="1">
      <alignment vertical="center"/>
    </xf>
    <xf numFmtId="0" fontId="4" fillId="28" borderId="23" xfId="0" applyNumberFormat="1" applyFont="1" applyFill="1" applyBorder="1" applyAlignment="1" applyProtection="1">
      <alignment vertical="center"/>
    </xf>
    <xf numFmtId="49" fontId="4" fillId="28" borderId="39" xfId="0" applyNumberFormat="1" applyFont="1" applyFill="1" applyBorder="1" applyAlignment="1" applyProtection="1">
      <alignment vertical="center"/>
    </xf>
    <xf numFmtId="49" fontId="4" fillId="28" borderId="34" xfId="0" applyNumberFormat="1" applyFont="1" applyFill="1" applyBorder="1" applyAlignment="1" applyProtection="1">
      <alignment vertical="center"/>
    </xf>
    <xf numFmtId="0" fontId="4" fillId="28" borderId="60" xfId="0" applyNumberFormat="1" applyFont="1" applyFill="1" applyBorder="1" applyAlignment="1" applyProtection="1">
      <alignment vertical="center"/>
    </xf>
    <xf numFmtId="0" fontId="4" fillId="28" borderId="34" xfId="0" applyNumberFormat="1" applyFont="1" applyFill="1" applyBorder="1" applyAlignment="1" applyProtection="1">
      <alignment vertical="center"/>
    </xf>
    <xf numFmtId="0" fontId="4" fillId="0" borderId="52" xfId="0" applyNumberFormat="1" applyFont="1" applyBorder="1" applyAlignment="1" applyProtection="1">
      <alignment horizontal="centerContinuous" vertical="center"/>
    </xf>
    <xf numFmtId="0" fontId="4" fillId="0" borderId="55" xfId="0" applyNumberFormat="1" applyFont="1" applyBorder="1" applyAlignment="1" applyProtection="1">
      <alignment horizontal="centerContinuous" vertical="center"/>
    </xf>
    <xf numFmtId="0" fontId="4" fillId="0" borderId="53" xfId="0" applyNumberFormat="1" applyFont="1" applyBorder="1" applyAlignment="1" applyProtection="1">
      <alignment horizontal="centerContinuous" vertical="center"/>
    </xf>
    <xf numFmtId="49" fontId="4" fillId="25" borderId="0" xfId="0" applyNumberFormat="1" applyFont="1" applyFill="1" applyAlignment="1" applyProtection="1">
      <alignment vertical="center"/>
    </xf>
    <xf numFmtId="0" fontId="39" fillId="0" borderId="0" xfId="0" applyNumberFormat="1" applyFont="1" applyBorder="1" applyAlignment="1" applyProtection="1">
      <alignment vertical="center"/>
    </xf>
    <xf numFmtId="0" fontId="4" fillId="28" borderId="68" xfId="0" applyNumberFormat="1" applyFont="1" applyFill="1" applyBorder="1" applyAlignment="1" applyProtection="1">
      <alignment horizontal="center" vertical="center"/>
    </xf>
    <xf numFmtId="49" fontId="4" fillId="28" borderId="55" xfId="0" applyNumberFormat="1" applyFont="1" applyFill="1" applyBorder="1" applyAlignment="1" applyProtection="1">
      <alignment horizontal="center" vertical="center"/>
    </xf>
    <xf numFmtId="49" fontId="4" fillId="28" borderId="54" xfId="0" applyNumberFormat="1" applyFont="1" applyFill="1" applyBorder="1" applyAlignment="1" applyProtection="1">
      <alignment horizontal="center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0" fontId="5" fillId="29" borderId="0" xfId="0" applyNumberFormat="1" applyFont="1" applyFill="1">
      <alignment vertical="center"/>
    </xf>
    <xf numFmtId="181" fontId="5" fillId="29" borderId="0" xfId="0" applyNumberFormat="1" applyFont="1" applyFill="1">
      <alignment vertical="center"/>
    </xf>
    <xf numFmtId="0" fontId="4" fillId="0" borderId="41" xfId="0" applyNumberFormat="1" applyFont="1" applyBorder="1" applyAlignment="1" applyProtection="1">
      <alignment horizontal="centerContinuous" vertical="center"/>
    </xf>
    <xf numFmtId="0" fontId="4" fillId="0" borderId="41" xfId="0" applyNumberFormat="1" applyFont="1" applyBorder="1" applyAlignment="1" applyProtection="1">
      <alignment horizontal="center" vertical="center"/>
    </xf>
    <xf numFmtId="178" fontId="4" fillId="0" borderId="41" xfId="0" applyNumberFormat="1" applyFont="1" applyBorder="1" applyAlignment="1" applyProtection="1">
      <alignment horizontal="centerContinuous" vertical="center"/>
    </xf>
    <xf numFmtId="176" fontId="4" fillId="28" borderId="51" xfId="0" applyNumberFormat="1" applyFont="1" applyFill="1" applyBorder="1" applyAlignment="1" applyProtection="1">
      <alignment horizontal="center" vertical="center"/>
    </xf>
    <xf numFmtId="0" fontId="4" fillId="30" borderId="61" xfId="0" applyNumberFormat="1" applyFont="1" applyFill="1" applyBorder="1" applyAlignment="1" applyProtection="1">
      <alignment vertical="center"/>
    </xf>
    <xf numFmtId="0" fontId="4" fillId="30" borderId="0" xfId="0" applyNumberFormat="1" applyFont="1" applyFill="1" applyBorder="1" applyAlignment="1" applyProtection="1">
      <alignment vertical="center"/>
    </xf>
    <xf numFmtId="0" fontId="4" fillId="30" borderId="0" xfId="0" applyNumberFormat="1" applyFont="1" applyFill="1" applyBorder="1" applyAlignment="1" applyProtection="1">
      <alignment vertical="center" textRotation="255" shrinkToFit="1"/>
    </xf>
    <xf numFmtId="0" fontId="4" fillId="30" borderId="40" xfId="0" applyNumberFormat="1" applyFont="1" applyFill="1" applyBorder="1" applyAlignment="1" applyProtection="1">
      <alignment vertical="center"/>
    </xf>
    <xf numFmtId="0" fontId="4" fillId="30" borderId="41" xfId="0" applyNumberFormat="1" applyFont="1" applyFill="1" applyBorder="1" applyAlignment="1" applyProtection="1">
      <alignment vertical="center"/>
    </xf>
    <xf numFmtId="0" fontId="4" fillId="30" borderId="41" xfId="0" applyNumberFormat="1" applyFont="1" applyFill="1" applyBorder="1" applyAlignment="1" applyProtection="1">
      <alignment vertical="center" textRotation="255" shrinkToFit="1"/>
    </xf>
    <xf numFmtId="0" fontId="4" fillId="30" borderId="36" xfId="0" applyNumberFormat="1" applyFont="1" applyFill="1" applyBorder="1" applyAlignment="1" applyProtection="1">
      <alignment vertical="center"/>
    </xf>
    <xf numFmtId="0" fontId="4" fillId="30" borderId="66" xfId="0" applyNumberFormat="1" applyFont="1" applyFill="1" applyBorder="1" applyAlignment="1" applyProtection="1">
      <alignment vertical="center"/>
    </xf>
    <xf numFmtId="0" fontId="4" fillId="30" borderId="69" xfId="0" applyNumberFormat="1" applyFont="1" applyFill="1" applyBorder="1" applyAlignment="1" applyProtection="1">
      <alignment vertical="center"/>
    </xf>
    <xf numFmtId="0" fontId="4" fillId="30" borderId="67" xfId="0" applyNumberFormat="1" applyFont="1" applyFill="1" applyBorder="1" applyAlignment="1" applyProtection="1">
      <alignment vertical="center"/>
    </xf>
    <xf numFmtId="0" fontId="4" fillId="30" borderId="0" xfId="0" applyNumberFormat="1" applyFont="1" applyFill="1" applyBorder="1" applyAlignment="1" applyProtection="1">
      <alignment horizontal="center" vertical="center"/>
    </xf>
    <xf numFmtId="0" fontId="4" fillId="30" borderId="10" xfId="0" applyNumberFormat="1" applyFont="1" applyFill="1" applyBorder="1" applyAlignment="1" applyProtection="1">
      <alignment vertical="center"/>
    </xf>
    <xf numFmtId="0" fontId="4" fillId="30" borderId="10" xfId="0" applyNumberFormat="1" applyFont="1" applyFill="1" applyBorder="1" applyAlignment="1" applyProtection="1">
      <alignment horizontal="right" vertical="center"/>
    </xf>
    <xf numFmtId="0" fontId="4" fillId="30" borderId="0" xfId="0" applyNumberFormat="1" applyFont="1" applyFill="1" applyBorder="1" applyAlignment="1" applyProtection="1">
      <alignment horizontal="right" vertical="center"/>
    </xf>
    <xf numFmtId="0" fontId="4" fillId="30" borderId="12" xfId="0" applyNumberFormat="1" applyFont="1" applyFill="1" applyBorder="1" applyAlignment="1" applyProtection="1">
      <alignment horizontal="center" vertical="center"/>
    </xf>
    <xf numFmtId="0" fontId="4" fillId="30" borderId="12" xfId="0" applyNumberFormat="1" applyFont="1" applyFill="1" applyBorder="1" applyAlignment="1" applyProtection="1">
      <alignment vertical="center"/>
    </xf>
    <xf numFmtId="0" fontId="4" fillId="30" borderId="12" xfId="0" applyNumberFormat="1" applyFont="1" applyFill="1" applyBorder="1" applyAlignment="1" applyProtection="1">
      <alignment horizontal="right" vertical="center"/>
    </xf>
    <xf numFmtId="0" fontId="4" fillId="30" borderId="0" xfId="0" applyNumberFormat="1" applyFont="1" applyFill="1" applyBorder="1" applyAlignment="1" applyProtection="1">
      <alignment horizontal="distributed" vertical="center"/>
    </xf>
    <xf numFmtId="0" fontId="4" fillId="30" borderId="0" xfId="0" applyNumberFormat="1" applyFont="1" applyFill="1" applyBorder="1" applyAlignment="1" applyProtection="1">
      <alignment horizontal="centerContinuous" vertical="center"/>
    </xf>
    <xf numFmtId="178" fontId="4" fillId="30" borderId="0" xfId="0" applyNumberFormat="1" applyFont="1" applyFill="1" applyBorder="1" applyAlignment="1" applyProtection="1">
      <alignment horizontal="centerContinuous" vertical="center"/>
    </xf>
    <xf numFmtId="0" fontId="35" fillId="30" borderId="12" xfId="0" applyNumberFormat="1" applyFont="1" applyFill="1" applyBorder="1" applyAlignment="1" applyProtection="1">
      <alignment horizontal="left" vertical="center" indent="1"/>
    </xf>
    <xf numFmtId="0" fontId="4" fillId="30" borderId="12" xfId="0" applyNumberFormat="1" applyFont="1" applyFill="1" applyBorder="1" applyAlignment="1" applyProtection="1">
      <alignment horizontal="distributed" vertical="center"/>
    </xf>
    <xf numFmtId="0" fontId="4" fillId="30" borderId="41" xfId="0" applyNumberFormat="1" applyFont="1" applyFill="1" applyBorder="1" applyAlignment="1" applyProtection="1">
      <alignment horizontal="centerContinuous" vertical="center"/>
    </xf>
    <xf numFmtId="0" fontId="4" fillId="30" borderId="41" xfId="0" applyNumberFormat="1" applyFont="1" applyFill="1" applyBorder="1" applyAlignment="1" applyProtection="1">
      <alignment horizontal="center" vertical="center"/>
    </xf>
    <xf numFmtId="178" fontId="4" fillId="30" borderId="41" xfId="0" applyNumberFormat="1" applyFont="1" applyFill="1" applyBorder="1" applyAlignment="1" applyProtection="1">
      <alignment horizontal="centerContinuous" vertical="center"/>
    </xf>
    <xf numFmtId="0" fontId="4" fillId="30" borderId="0" xfId="0" applyNumberFormat="1" applyFont="1" applyFill="1" applyBorder="1" applyAlignment="1" applyProtection="1">
      <alignment vertical="center" textRotation="255"/>
    </xf>
    <xf numFmtId="0" fontId="4" fillId="30" borderId="37" xfId="0" applyNumberFormat="1" applyFont="1" applyFill="1" applyBorder="1" applyAlignment="1" applyProtection="1">
      <alignment vertical="center"/>
    </xf>
    <xf numFmtId="0" fontId="37" fillId="30" borderId="0" xfId="0" applyNumberFormat="1" applyFont="1" applyFill="1" applyBorder="1" applyAlignment="1" applyProtection="1">
      <alignment horizontal="centerContinuous" vertical="center"/>
    </xf>
    <xf numFmtId="0" fontId="36" fillId="30" borderId="0" xfId="0" applyNumberFormat="1" applyFont="1" applyFill="1" applyBorder="1" applyAlignment="1" applyProtection="1">
      <alignment horizontal="centerContinuous" vertical="center"/>
    </xf>
    <xf numFmtId="0" fontId="39" fillId="30" borderId="0" xfId="0" applyNumberFormat="1" applyFont="1" applyFill="1" applyBorder="1" applyAlignment="1" applyProtection="1">
      <alignment vertical="center"/>
    </xf>
    <xf numFmtId="177" fontId="4" fillId="28" borderId="49" xfId="0" applyNumberFormat="1" applyFont="1" applyFill="1" applyBorder="1" applyAlignment="1" applyProtection="1">
      <alignment horizontal="center" vertical="center"/>
    </xf>
    <xf numFmtId="0" fontId="35" fillId="30" borderId="0" xfId="0" applyNumberFormat="1" applyFont="1" applyFill="1" applyBorder="1" applyAlignment="1" applyProtection="1">
      <alignment horizontal="left" vertical="center" indent="1"/>
    </xf>
    <xf numFmtId="0" fontId="35" fillId="0" borderId="0" xfId="0" applyNumberFormat="1" applyFont="1" applyFill="1" applyBorder="1" applyAlignment="1" applyProtection="1">
      <alignment horizontal="left" vertical="center" indent="1"/>
    </xf>
    <xf numFmtId="0" fontId="4" fillId="28" borderId="16" xfId="0" applyNumberFormat="1" applyFont="1" applyFill="1" applyBorder="1" applyAlignment="1" applyProtection="1">
      <alignment vertical="center"/>
    </xf>
    <xf numFmtId="14" fontId="4" fillId="25" borderId="0" xfId="0" applyNumberFormat="1" applyFont="1" applyFill="1" applyBorder="1" applyAlignment="1" applyProtection="1">
      <alignment vertical="center"/>
    </xf>
    <xf numFmtId="0" fontId="4" fillId="25" borderId="0" xfId="0" applyFont="1" applyFill="1">
      <alignment vertical="center"/>
    </xf>
    <xf numFmtId="0" fontId="4" fillId="27" borderId="0" xfId="0" applyFont="1" applyFill="1">
      <alignment vertical="center"/>
    </xf>
    <xf numFmtId="0" fontId="4" fillId="28" borderId="70" xfId="0" applyNumberFormat="1" applyFont="1" applyFill="1" applyBorder="1" applyAlignment="1" applyProtection="1">
      <alignment vertical="center"/>
    </xf>
    <xf numFmtId="49" fontId="4" fillId="28" borderId="12" xfId="0" applyNumberFormat="1" applyFont="1" applyFill="1" applyBorder="1" applyAlignment="1" applyProtection="1">
      <alignment vertical="center"/>
    </xf>
    <xf numFmtId="0" fontId="4" fillId="28" borderId="71" xfId="0" applyNumberFormat="1" applyFont="1" applyFill="1" applyBorder="1" applyAlignment="1" applyProtection="1">
      <alignment vertical="center"/>
    </xf>
    <xf numFmtId="49" fontId="4" fillId="28" borderId="62" xfId="0" applyNumberFormat="1" applyFont="1" applyFill="1" applyBorder="1" applyAlignment="1" applyProtection="1">
      <alignment vertical="center"/>
    </xf>
    <xf numFmtId="0" fontId="4" fillId="27" borderId="0" xfId="0" applyNumberFormat="1" applyFont="1" applyFill="1" applyAlignment="1" applyProtection="1">
      <alignment horizontal="left" vertical="center"/>
    </xf>
    <xf numFmtId="0" fontId="4" fillId="27" borderId="0" xfId="0" applyNumberFormat="1" applyFont="1" applyFill="1" applyAlignment="1" applyProtection="1">
      <alignment vertical="center"/>
    </xf>
    <xf numFmtId="176" fontId="4" fillId="28" borderId="76" xfId="0" applyNumberFormat="1" applyFont="1" applyFill="1" applyBorder="1" applyAlignment="1" applyProtection="1">
      <alignment horizontal="center" vertical="center"/>
      <protection locked="0"/>
    </xf>
    <xf numFmtId="176" fontId="4" fillId="28" borderId="79" xfId="0" applyNumberFormat="1" applyFont="1" applyFill="1" applyBorder="1" applyAlignment="1" applyProtection="1">
      <alignment horizontal="center" vertical="center"/>
      <protection locked="0"/>
    </xf>
    <xf numFmtId="0" fontId="4" fillId="28" borderId="10" xfId="0" applyNumberFormat="1" applyFont="1" applyFill="1" applyBorder="1" applyAlignment="1" applyProtection="1">
      <alignment vertical="center"/>
    </xf>
    <xf numFmtId="0" fontId="4" fillId="28" borderId="12" xfId="0" applyNumberFormat="1" applyFont="1" applyFill="1" applyBorder="1" applyAlignment="1" applyProtection="1">
      <alignment vertical="center"/>
    </xf>
    <xf numFmtId="49" fontId="4" fillId="28" borderId="19" xfId="0" applyNumberFormat="1" applyFont="1" applyFill="1" applyBorder="1" applyAlignment="1" applyProtection="1">
      <alignment vertical="center"/>
      <protection locked="0"/>
    </xf>
    <xf numFmtId="49" fontId="4" fillId="28" borderId="19" xfId="0" applyNumberFormat="1" applyFont="1" applyFill="1" applyBorder="1" applyAlignment="1" applyProtection="1">
      <alignment vertical="center"/>
    </xf>
    <xf numFmtId="49" fontId="4" fillId="28" borderId="32" xfId="0" applyNumberFormat="1" applyFont="1" applyFill="1" applyBorder="1" applyAlignment="1" applyProtection="1">
      <alignment vertical="center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5" xfId="0" applyFont="1" applyBorder="1">
      <alignment vertical="center"/>
    </xf>
    <xf numFmtId="49" fontId="4" fillId="28" borderId="4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0" fontId="4" fillId="28" borderId="16" xfId="0" applyNumberFormat="1" applyFont="1" applyFill="1" applyBorder="1" applyAlignment="1" applyProtection="1">
      <alignment vertical="center"/>
    </xf>
    <xf numFmtId="0" fontId="4" fillId="28" borderId="12" xfId="0" applyNumberFormat="1" applyFont="1" applyFill="1" applyBorder="1" applyAlignment="1" applyProtection="1">
      <alignment vertical="center"/>
    </xf>
    <xf numFmtId="0" fontId="4" fillId="28" borderId="10" xfId="0" applyNumberFormat="1" applyFont="1" applyFill="1" applyBorder="1" applyAlignment="1" applyProtection="1">
      <alignment vertical="center"/>
    </xf>
    <xf numFmtId="178" fontId="4" fillId="30" borderId="0" xfId="0" applyNumberFormat="1" applyFont="1" applyFill="1" applyBorder="1" applyAlignment="1" applyProtection="1">
      <alignment horizontal="right" vertical="center"/>
    </xf>
    <xf numFmtId="0" fontId="4" fillId="0" borderId="10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4" xfId="0" applyFont="1" applyBorder="1" applyProtection="1">
      <alignment vertical="center"/>
    </xf>
    <xf numFmtId="176" fontId="4" fillId="28" borderId="76" xfId="0" applyNumberFormat="1" applyFont="1" applyFill="1" applyBorder="1" applyAlignment="1" applyProtection="1">
      <alignment horizontal="center" vertical="center"/>
    </xf>
    <xf numFmtId="176" fontId="4" fillId="28" borderId="79" xfId="0" applyNumberFormat="1" applyFont="1" applyFill="1" applyBorder="1" applyAlignment="1" applyProtection="1">
      <alignment horizontal="center" vertical="center"/>
    </xf>
    <xf numFmtId="0" fontId="4" fillId="0" borderId="12" xfId="0" applyFont="1" applyBorder="1" applyProtection="1">
      <alignment vertical="center"/>
    </xf>
    <xf numFmtId="0" fontId="4" fillId="0" borderId="15" xfId="0" applyFont="1" applyBorder="1" applyProtection="1">
      <alignment vertical="center"/>
    </xf>
    <xf numFmtId="0" fontId="30" fillId="28" borderId="20" xfId="43" applyFont="1" applyFill="1" applyBorder="1" applyAlignment="1">
      <alignment horizontal="center" vertical="center"/>
    </xf>
    <xf numFmtId="49" fontId="42" fillId="31" borderId="84" xfId="0" applyNumberFormat="1" applyFont="1" applyFill="1" applyBorder="1" applyAlignment="1">
      <alignment horizontal="left" vertical="center" wrapText="1"/>
    </xf>
    <xf numFmtId="49" fontId="0" fillId="28" borderId="84" xfId="0" applyNumberFormat="1" applyFill="1" applyBorder="1">
      <alignment vertical="center"/>
    </xf>
    <xf numFmtId="0" fontId="31" fillId="28" borderId="20" xfId="43" applyFont="1" applyFill="1" applyBorder="1" applyAlignment="1">
      <alignment horizontal="center" vertical="center"/>
    </xf>
    <xf numFmtId="0" fontId="30" fillId="28" borderId="20" xfId="43" applyFont="1" applyFill="1" applyBorder="1" applyAlignment="1">
      <alignment horizontal="center" vertical="center" wrapText="1" shrinkToFit="1"/>
    </xf>
    <xf numFmtId="49" fontId="43" fillId="28" borderId="99" xfId="0" applyNumberFormat="1" applyFont="1" applyFill="1" applyBorder="1">
      <alignment vertical="center"/>
    </xf>
    <xf numFmtId="49" fontId="43" fillId="28" borderId="100" xfId="0" applyNumberFormat="1" applyFont="1" applyFill="1" applyBorder="1">
      <alignment vertical="center"/>
    </xf>
    <xf numFmtId="49" fontId="43" fillId="28" borderId="101" xfId="0" applyNumberFormat="1" applyFont="1" applyFill="1" applyBorder="1">
      <alignment vertical="center"/>
    </xf>
    <xf numFmtId="49" fontId="0" fillId="28" borderId="99" xfId="0" applyNumberFormat="1" applyFont="1" applyFill="1" applyBorder="1">
      <alignment vertical="center"/>
    </xf>
    <xf numFmtId="0" fontId="30" fillId="28" borderId="19" xfId="43" applyFont="1" applyFill="1" applyBorder="1" applyAlignment="1" applyProtection="1">
      <alignment horizontal="left" vertical="center" wrapText="1"/>
    </xf>
    <xf numFmtId="0" fontId="30" fillId="28" borderId="32" xfId="43" applyFont="1" applyFill="1" applyBorder="1" applyAlignment="1" applyProtection="1">
      <alignment horizontal="left" vertical="center" wrapText="1"/>
    </xf>
    <xf numFmtId="0" fontId="30" fillId="28" borderId="27" xfId="43" applyFont="1" applyFill="1" applyBorder="1" applyAlignment="1" applyProtection="1">
      <alignment horizontal="left" vertical="center" wrapText="1"/>
    </xf>
    <xf numFmtId="0" fontId="30" fillId="28" borderId="19" xfId="43" applyFont="1" applyFill="1" applyBorder="1" applyAlignment="1" applyProtection="1">
      <alignment vertical="center" wrapText="1"/>
    </xf>
    <xf numFmtId="0" fontId="30" fillId="28" borderId="32" xfId="43" applyFont="1" applyFill="1" applyBorder="1" applyAlignment="1" applyProtection="1">
      <alignment vertical="center" wrapText="1"/>
    </xf>
    <xf numFmtId="0" fontId="30" fillId="28" borderId="27" xfId="43" applyFont="1" applyFill="1" applyBorder="1" applyAlignment="1" applyProtection="1">
      <alignment vertical="center" wrapText="1"/>
    </xf>
    <xf numFmtId="49" fontId="30" fillId="0" borderId="102" xfId="43" applyNumberFormat="1" applyFont="1" applyFill="1" applyBorder="1" applyAlignment="1" applyProtection="1">
      <alignment horizontal="left" vertical="center"/>
      <protection locked="0"/>
    </xf>
    <xf numFmtId="49" fontId="30" fillId="0" borderId="103" xfId="43" applyNumberFormat="1" applyFont="1" applyFill="1" applyBorder="1" applyAlignment="1" applyProtection="1">
      <alignment horizontal="left" vertical="center"/>
      <protection locked="0"/>
    </xf>
    <xf numFmtId="49" fontId="30" fillId="0" borderId="104" xfId="43" applyNumberFormat="1" applyFont="1" applyFill="1" applyBorder="1" applyAlignment="1" applyProtection="1">
      <alignment horizontal="left" vertical="center"/>
      <protection locked="0"/>
    </xf>
    <xf numFmtId="49" fontId="30" fillId="0" borderId="105" xfId="43" applyNumberFormat="1" applyFont="1" applyFill="1" applyBorder="1" applyAlignment="1" applyProtection="1">
      <alignment horizontal="left" vertical="center"/>
      <protection locked="0"/>
    </xf>
    <xf numFmtId="49" fontId="30" fillId="0" borderId="105" xfId="43" applyNumberFormat="1" applyFont="1" applyFill="1" applyBorder="1" applyAlignment="1" applyProtection="1">
      <alignment horizontal="center" vertical="center"/>
      <protection locked="0"/>
    </xf>
    <xf numFmtId="49" fontId="30" fillId="0" borderId="103" xfId="43" applyNumberFormat="1" applyFont="1" applyFill="1" applyBorder="1" applyAlignment="1" applyProtection="1">
      <alignment horizontal="center" vertical="center"/>
      <protection locked="0"/>
    </xf>
    <xf numFmtId="49" fontId="30" fillId="0" borderId="104" xfId="43" applyNumberFormat="1" applyFont="1" applyFill="1" applyBorder="1" applyAlignment="1" applyProtection="1">
      <alignment horizontal="center" vertical="center"/>
      <protection locked="0"/>
    </xf>
    <xf numFmtId="49" fontId="30" fillId="0" borderId="106" xfId="43" applyNumberFormat="1" applyFont="1" applyFill="1" applyBorder="1" applyAlignment="1" applyProtection="1">
      <alignment horizontal="center" vertical="center"/>
      <protection locked="0"/>
    </xf>
    <xf numFmtId="0" fontId="5" fillId="24" borderId="11" xfId="0" applyFont="1" applyFill="1" applyBorder="1" applyAlignment="1">
      <alignment horizontal="left" vertical="center"/>
    </xf>
    <xf numFmtId="0" fontId="5" fillId="24" borderId="0" xfId="0" applyFont="1" applyFill="1" applyBorder="1" applyAlignment="1">
      <alignment horizontal="left" vertical="center"/>
    </xf>
    <xf numFmtId="0" fontId="5" fillId="25" borderId="0" xfId="0" applyFont="1" applyFill="1" applyBorder="1">
      <alignment vertical="center"/>
    </xf>
    <xf numFmtId="0" fontId="29" fillId="0" borderId="0" xfId="43" applyFont="1" applyFill="1">
      <alignment vertical="center"/>
    </xf>
    <xf numFmtId="0" fontId="30" fillId="0" borderId="0" xfId="43" applyFont="1" applyFill="1">
      <alignment vertical="center"/>
    </xf>
    <xf numFmtId="0" fontId="0" fillId="0" borderId="0" xfId="0" applyFill="1">
      <alignment vertical="center"/>
    </xf>
    <xf numFmtId="0" fontId="29" fillId="0" borderId="0" xfId="43" applyFont="1" applyAlignment="1">
      <alignment horizontal="left" vertical="center"/>
    </xf>
    <xf numFmtId="49" fontId="30" fillId="0" borderId="107" xfId="43" applyNumberFormat="1" applyFont="1" applyFill="1" applyBorder="1" applyAlignment="1" applyProtection="1">
      <alignment horizontal="center" vertical="center"/>
      <protection locked="0"/>
    </xf>
    <xf numFmtId="49" fontId="30" fillId="0" borderId="108" xfId="43" applyNumberFormat="1" applyFont="1" applyFill="1" applyBorder="1" applyAlignment="1" applyProtection="1">
      <alignment horizontal="center" vertical="center"/>
      <protection locked="0"/>
    </xf>
    <xf numFmtId="49" fontId="30" fillId="0" borderId="109" xfId="43" applyNumberFormat="1" applyFont="1" applyFill="1" applyBorder="1" applyAlignment="1" applyProtection="1">
      <alignment horizontal="center" vertical="center"/>
      <protection locked="0"/>
    </xf>
    <xf numFmtId="49" fontId="30" fillId="0" borderId="110" xfId="43" applyNumberFormat="1" applyFont="1" applyFill="1" applyBorder="1" applyAlignment="1" applyProtection="1">
      <alignment horizontal="center" vertical="center"/>
      <protection locked="0"/>
    </xf>
    <xf numFmtId="49" fontId="30" fillId="0" borderId="111" xfId="43" applyNumberFormat="1" applyFont="1" applyFill="1" applyBorder="1" applyAlignment="1" applyProtection="1">
      <alignment horizontal="center" vertical="center"/>
      <protection locked="0"/>
    </xf>
    <xf numFmtId="0" fontId="5" fillId="25" borderId="0" xfId="0" applyNumberFormat="1" applyFont="1" applyFill="1" applyBorder="1">
      <alignment vertical="center"/>
    </xf>
    <xf numFmtId="0" fontId="5" fillId="24" borderId="0" xfId="0" applyNumberFormat="1" applyFont="1" applyFill="1" applyBorder="1">
      <alignment vertical="center"/>
    </xf>
    <xf numFmtId="0" fontId="5" fillId="24" borderId="0" xfId="0" applyFont="1" applyFill="1" applyBorder="1">
      <alignment vertical="center"/>
    </xf>
    <xf numFmtId="0" fontId="5" fillId="24" borderId="12" xfId="0" applyFont="1" applyFill="1" applyBorder="1" applyAlignment="1">
      <alignment horizontal="left" vertical="center"/>
    </xf>
    <xf numFmtId="0" fontId="5" fillId="24" borderId="10" xfId="0" applyNumberFormat="1" applyFont="1" applyFill="1" applyBorder="1">
      <alignment vertical="center"/>
    </xf>
    <xf numFmtId="0" fontId="5" fillId="24" borderId="10" xfId="0" applyFont="1" applyFill="1" applyBorder="1">
      <alignment vertical="center"/>
    </xf>
    <xf numFmtId="0" fontId="5" fillId="24" borderId="13" xfId="0" applyFont="1" applyFill="1" applyBorder="1">
      <alignment vertical="center"/>
    </xf>
    <xf numFmtId="0" fontId="5" fillId="24" borderId="86" xfId="0" applyFont="1" applyFill="1" applyBorder="1" applyAlignment="1">
      <alignment horizontal="left" vertical="center"/>
    </xf>
    <xf numFmtId="0" fontId="5" fillId="24" borderId="14" xfId="0" applyNumberFormat="1" applyFont="1" applyFill="1" applyBorder="1">
      <alignment vertical="center"/>
    </xf>
    <xf numFmtId="0" fontId="5" fillId="24" borderId="24" xfId="0" applyFont="1" applyFill="1" applyBorder="1" applyAlignment="1">
      <alignment horizontal="left" vertical="center"/>
    </xf>
    <xf numFmtId="0" fontId="27" fillId="25" borderId="0" xfId="0" applyNumberFormat="1" applyFont="1" applyFill="1" applyBorder="1">
      <alignment vertical="center"/>
    </xf>
    <xf numFmtId="0" fontId="5" fillId="25" borderId="14" xfId="0" applyNumberFormat="1" applyFont="1" applyFill="1" applyBorder="1">
      <alignment vertical="center"/>
    </xf>
    <xf numFmtId="0" fontId="5" fillId="24" borderId="12" xfId="0" applyFont="1" applyFill="1" applyBorder="1">
      <alignment vertical="center"/>
    </xf>
    <xf numFmtId="0" fontId="5" fillId="24" borderId="12" xfId="0" applyNumberFormat="1" applyFont="1" applyFill="1" applyBorder="1">
      <alignment vertical="center"/>
    </xf>
    <xf numFmtId="0" fontId="5" fillId="24" borderId="15" xfId="0" applyNumberFormat="1" applyFont="1" applyFill="1" applyBorder="1">
      <alignment vertical="center"/>
    </xf>
    <xf numFmtId="0" fontId="5" fillId="24" borderId="112" xfId="0" applyFont="1" applyFill="1" applyBorder="1" applyAlignment="1">
      <alignment horizontal="left" vertical="center"/>
    </xf>
    <xf numFmtId="0" fontId="5" fillId="24" borderId="113" xfId="0" applyFont="1" applyFill="1" applyBorder="1">
      <alignment vertical="center"/>
    </xf>
    <xf numFmtId="0" fontId="5" fillId="25" borderId="113" xfId="0" applyFont="1" applyFill="1" applyBorder="1">
      <alignment vertical="center"/>
    </xf>
    <xf numFmtId="0" fontId="5" fillId="0" borderId="113" xfId="0" applyFont="1" applyBorder="1">
      <alignment vertical="center"/>
    </xf>
    <xf numFmtId="0" fontId="5" fillId="24" borderId="114" xfId="0" applyFont="1" applyFill="1" applyBorder="1" applyAlignment="1">
      <alignment horizontal="left" vertical="center"/>
    </xf>
    <xf numFmtId="0" fontId="5" fillId="24" borderId="115" xfId="0" applyFont="1" applyFill="1" applyBorder="1">
      <alignment vertical="center"/>
    </xf>
    <xf numFmtId="0" fontId="5" fillId="25" borderId="115" xfId="0" applyFont="1" applyFill="1" applyBorder="1">
      <alignment vertical="center"/>
    </xf>
    <xf numFmtId="0" fontId="5" fillId="0" borderId="115" xfId="0" applyFont="1" applyBorder="1">
      <alignment vertical="center"/>
    </xf>
    <xf numFmtId="0" fontId="5" fillId="24" borderId="116" xfId="0" applyFont="1" applyFill="1" applyBorder="1" applyAlignment="1">
      <alignment horizontal="left" vertical="center"/>
    </xf>
    <xf numFmtId="0" fontId="5" fillId="24" borderId="117" xfId="0" applyFont="1" applyFill="1" applyBorder="1">
      <alignment vertical="center"/>
    </xf>
    <xf numFmtId="0" fontId="5" fillId="25" borderId="117" xfId="0" applyFont="1" applyFill="1" applyBorder="1">
      <alignment vertical="center"/>
    </xf>
    <xf numFmtId="0" fontId="5" fillId="0" borderId="117" xfId="0" applyFont="1" applyBorder="1">
      <alignment vertical="center"/>
    </xf>
    <xf numFmtId="49" fontId="4" fillId="28" borderId="80" xfId="0" applyNumberFormat="1" applyFont="1" applyFill="1" applyBorder="1" applyAlignment="1" applyProtection="1">
      <alignment horizontal="center" vertical="center"/>
    </xf>
    <xf numFmtId="0" fontId="5" fillId="0" borderId="121" xfId="0" applyFont="1" applyBorder="1">
      <alignment vertical="center"/>
    </xf>
    <xf numFmtId="0" fontId="5" fillId="0" borderId="122" xfId="0" applyFont="1" applyBorder="1">
      <alignment vertical="center"/>
    </xf>
    <xf numFmtId="0" fontId="5" fillId="0" borderId="123" xfId="0" applyFont="1" applyBorder="1">
      <alignment vertical="center"/>
    </xf>
    <xf numFmtId="49" fontId="30" fillId="0" borderId="124" xfId="43" applyNumberFormat="1" applyFont="1" applyFill="1" applyBorder="1" applyAlignment="1" applyProtection="1">
      <alignment horizontal="center" vertical="center"/>
      <protection locked="0"/>
    </xf>
    <xf numFmtId="0" fontId="30" fillId="28" borderId="22" xfId="43" applyFont="1" applyFill="1" applyBorder="1" applyAlignment="1" applyProtection="1">
      <alignment horizontal="left" vertical="center" wrapText="1"/>
    </xf>
    <xf numFmtId="49" fontId="30" fillId="0" borderId="125" xfId="43" applyNumberFormat="1" applyFont="1" applyFill="1" applyBorder="1" applyAlignment="1" applyProtection="1">
      <alignment horizontal="left" vertical="center"/>
      <protection locked="0"/>
    </xf>
    <xf numFmtId="176" fontId="4" fillId="0" borderId="1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0" xfId="0" applyNumberFormat="1" applyFont="1" applyFill="1" applyBorder="1" applyAlignment="1" applyProtection="1">
      <alignment horizontal="right" vertical="center" shrinkToFit="1"/>
      <protection locked="0"/>
    </xf>
    <xf numFmtId="179" fontId="4" fillId="28" borderId="10" xfId="0" applyNumberFormat="1" applyFont="1" applyFill="1" applyBorder="1" applyAlignment="1" applyProtection="1">
      <alignment horizontal="center" vertical="center" shrinkToFit="1"/>
    </xf>
    <xf numFmtId="179" fontId="4" fillId="28" borderId="70" xfId="0" applyNumberFormat="1" applyFont="1" applyFill="1" applyBorder="1" applyAlignment="1" applyProtection="1">
      <alignment horizontal="center" vertical="center" shrinkToFit="1"/>
    </xf>
    <xf numFmtId="179" fontId="4" fillId="28" borderId="13" xfId="0" applyNumberFormat="1" applyFont="1" applyFill="1" applyBorder="1" applyAlignment="1" applyProtection="1">
      <alignment horizontal="center" vertical="center" shrinkToFit="1"/>
    </xf>
    <xf numFmtId="0" fontId="4" fillId="28" borderId="18" xfId="0" applyNumberFormat="1" applyFont="1" applyFill="1" applyBorder="1" applyAlignment="1" applyProtection="1">
      <alignment vertical="center"/>
    </xf>
    <xf numFmtId="0" fontId="4" fillId="28" borderId="21" xfId="0" applyNumberFormat="1" applyFont="1" applyFill="1" applyBorder="1" applyAlignment="1" applyProtection="1">
      <alignment vertical="center"/>
    </xf>
    <xf numFmtId="0" fontId="4" fillId="28" borderId="72" xfId="0" applyNumberFormat="1" applyFont="1" applyFill="1" applyBorder="1" applyAlignment="1" applyProtection="1">
      <alignment horizontal="center" vertical="center" shrinkToFit="1"/>
    </xf>
    <xf numFmtId="0" fontId="4" fillId="28" borderId="73" xfId="0" applyNumberFormat="1" applyFont="1" applyFill="1" applyBorder="1" applyAlignment="1" applyProtection="1">
      <alignment horizontal="center" vertical="center" shrinkToFit="1"/>
    </xf>
    <xf numFmtId="0" fontId="4" fillId="28" borderId="75" xfId="0" applyNumberFormat="1" applyFont="1" applyFill="1" applyBorder="1" applyAlignment="1" applyProtection="1">
      <alignment horizontal="center" vertical="center" shrinkToFit="1"/>
    </xf>
    <xf numFmtId="0" fontId="4" fillId="28" borderId="18" xfId="0" applyNumberFormat="1" applyFont="1" applyFill="1" applyBorder="1" applyAlignment="1" applyProtection="1">
      <alignment horizontal="center" vertical="center" shrinkToFit="1"/>
    </xf>
    <xf numFmtId="176" fontId="4" fillId="0" borderId="73" xfId="0" applyNumberFormat="1" applyFont="1" applyFill="1" applyBorder="1" applyAlignment="1" applyProtection="1">
      <alignment horizontal="center" vertical="center"/>
      <protection locked="0"/>
    </xf>
    <xf numFmtId="176" fontId="4" fillId="0" borderId="74" xfId="0" applyNumberFormat="1" applyFont="1" applyFill="1" applyBorder="1" applyAlignment="1" applyProtection="1">
      <alignment horizontal="center" vertical="center"/>
      <protection locked="0"/>
    </xf>
    <xf numFmtId="176" fontId="4" fillId="0" borderId="18" xfId="0" applyNumberFormat="1" applyFont="1" applyFill="1" applyBorder="1" applyAlignment="1" applyProtection="1">
      <alignment horizontal="center" vertical="center"/>
      <protection locked="0"/>
    </xf>
    <xf numFmtId="176" fontId="4" fillId="0" borderId="76" xfId="0" applyNumberFormat="1" applyFont="1" applyFill="1" applyBorder="1" applyAlignment="1" applyProtection="1">
      <alignment horizontal="center" vertical="center"/>
      <protection locked="0"/>
    </xf>
    <xf numFmtId="176" fontId="4" fillId="0" borderId="18" xfId="0" applyNumberFormat="1" applyFont="1" applyFill="1" applyBorder="1" applyAlignment="1" applyProtection="1">
      <alignment vertical="center"/>
      <protection locked="0"/>
    </xf>
    <xf numFmtId="0" fontId="4" fillId="28" borderId="75" xfId="0" applyNumberFormat="1" applyFont="1" applyFill="1" applyBorder="1" applyAlignment="1" applyProtection="1">
      <alignment horizontal="center" vertical="center"/>
    </xf>
    <xf numFmtId="0" fontId="4" fillId="28" borderId="18" xfId="0" applyNumberFormat="1" applyFont="1" applyFill="1" applyBorder="1" applyAlignment="1" applyProtection="1">
      <alignment horizontal="center" vertical="center"/>
    </xf>
    <xf numFmtId="176" fontId="4" fillId="0" borderId="78" xfId="0" applyNumberFormat="1" applyFont="1" applyFill="1" applyBorder="1" applyAlignment="1" applyProtection="1">
      <alignment vertical="center"/>
      <protection locked="0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29" xfId="0" applyFont="1" applyBorder="1" applyAlignment="1">
      <alignment horizontal="center" vertical="center" textRotation="255" shrinkToFit="1"/>
    </xf>
    <xf numFmtId="0" fontId="4" fillId="0" borderId="30" xfId="0" applyFont="1" applyBorder="1" applyAlignment="1">
      <alignment horizontal="center" vertical="center" textRotation="255" shrinkToFit="1"/>
    </xf>
    <xf numFmtId="0" fontId="4" fillId="0" borderId="64" xfId="0" applyNumberFormat="1" applyFont="1" applyFill="1" applyBorder="1" applyAlignment="1" applyProtection="1">
      <alignment horizontal="center" vertical="center"/>
      <protection locked="0"/>
    </xf>
    <xf numFmtId="0" fontId="4" fillId="0" borderId="65" xfId="0" applyNumberFormat="1" applyFont="1" applyFill="1" applyBorder="1" applyAlignment="1" applyProtection="1">
      <alignment horizontal="center" vertical="center"/>
      <protection locked="0"/>
    </xf>
    <xf numFmtId="176" fontId="4" fillId="0" borderId="64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28" borderId="52" xfId="0" applyNumberFormat="1" applyFont="1" applyFill="1" applyBorder="1" applyAlignment="1" applyProtection="1">
      <alignment vertical="center"/>
    </xf>
    <xf numFmtId="0" fontId="4" fillId="28" borderId="53" xfId="0" applyNumberFormat="1" applyFont="1" applyFill="1" applyBorder="1" applyAlignment="1" applyProtection="1">
      <alignment vertical="center"/>
    </xf>
    <xf numFmtId="0" fontId="4" fillId="28" borderId="54" xfId="0" applyNumberFormat="1" applyFont="1" applyFill="1" applyBorder="1" applyAlignment="1" applyProtection="1">
      <alignment vertical="center"/>
    </xf>
    <xf numFmtId="0" fontId="4" fillId="28" borderId="36" xfId="0" applyNumberFormat="1" applyFont="1" applyFill="1" applyBorder="1" applyAlignment="1" applyProtection="1">
      <alignment horizontal="center" vertical="center" wrapText="1"/>
    </xf>
    <xf numFmtId="0" fontId="4" fillId="28" borderId="66" xfId="0" applyNumberFormat="1" applyFont="1" applyFill="1" applyBorder="1" applyAlignment="1" applyProtection="1">
      <alignment horizontal="center" vertical="center" wrapText="1"/>
    </xf>
    <xf numFmtId="0" fontId="4" fillId="28" borderId="57" xfId="0" applyNumberFormat="1" applyFont="1" applyFill="1" applyBorder="1" applyAlignment="1" applyProtection="1">
      <alignment horizontal="center" vertical="center" wrapText="1"/>
    </xf>
    <xf numFmtId="0" fontId="4" fillId="28" borderId="71" xfId="0" applyNumberFormat="1" applyFont="1" applyFill="1" applyBorder="1" applyAlignment="1" applyProtection="1">
      <alignment horizontal="center" vertical="center" wrapText="1"/>
    </xf>
    <xf numFmtId="0" fontId="4" fillId="28" borderId="59" xfId="0" applyNumberFormat="1" applyFont="1" applyFill="1" applyBorder="1" applyAlignment="1" applyProtection="1">
      <alignment horizontal="center" vertical="center"/>
    </xf>
    <xf numFmtId="0" fontId="4" fillId="28" borderId="10" xfId="0" applyNumberFormat="1" applyFont="1" applyFill="1" applyBorder="1" applyAlignment="1" applyProtection="1">
      <alignment horizontal="center" vertical="center"/>
    </xf>
    <xf numFmtId="0" fontId="4" fillId="28" borderId="57" xfId="0" applyNumberFormat="1" applyFont="1" applyFill="1" applyBorder="1" applyAlignment="1" applyProtection="1">
      <alignment horizontal="center" vertical="center"/>
    </xf>
    <xf numFmtId="0" fontId="4" fillId="28" borderId="12" xfId="0" applyNumberFormat="1" applyFont="1" applyFill="1" applyBorder="1" applyAlignment="1" applyProtection="1">
      <alignment horizontal="center" vertical="center"/>
    </xf>
    <xf numFmtId="0" fontId="4" fillId="28" borderId="37" xfId="0" applyNumberFormat="1" applyFont="1" applyFill="1" applyBorder="1" applyAlignment="1" applyProtection="1">
      <alignment horizontal="center" vertical="center" wrapText="1"/>
    </xf>
    <xf numFmtId="0" fontId="4" fillId="28" borderId="12" xfId="0" applyNumberFormat="1" applyFont="1" applyFill="1" applyBorder="1" applyAlignment="1" applyProtection="1">
      <alignment horizontal="center" vertical="center" wrapText="1"/>
    </xf>
    <xf numFmtId="0" fontId="4" fillId="28" borderId="45" xfId="0" applyNumberFormat="1" applyFont="1" applyFill="1" applyBorder="1" applyAlignment="1" applyProtection="1">
      <alignment horizontal="center" vertical="center" shrinkToFit="1"/>
    </xf>
    <xf numFmtId="0" fontId="4" fillId="28" borderId="43" xfId="0" applyNumberFormat="1" applyFont="1" applyFill="1" applyBorder="1" applyAlignment="1" applyProtection="1">
      <alignment horizontal="center" vertical="center" shrinkToFit="1"/>
    </xf>
    <xf numFmtId="0" fontId="4" fillId="28" borderId="46" xfId="0" applyNumberFormat="1" applyFont="1" applyFill="1" applyBorder="1" applyAlignment="1" applyProtection="1">
      <alignment horizontal="center" vertical="center" shrinkToFit="1"/>
    </xf>
    <xf numFmtId="0" fontId="4" fillId="28" borderId="21" xfId="0" applyNumberFormat="1" applyFont="1" applyFill="1" applyBorder="1" applyAlignment="1" applyProtection="1">
      <alignment horizontal="center" vertical="center" shrinkToFit="1"/>
    </xf>
    <xf numFmtId="0" fontId="4" fillId="28" borderId="16" xfId="0" applyNumberFormat="1" applyFont="1" applyFill="1" applyBorder="1" applyAlignment="1" applyProtection="1">
      <alignment horizontal="center" vertical="center" shrinkToFit="1"/>
    </xf>
    <xf numFmtId="0" fontId="4" fillId="28" borderId="17" xfId="0" applyNumberFormat="1" applyFont="1" applyFill="1" applyBorder="1" applyAlignment="1" applyProtection="1">
      <alignment horizontal="center" vertical="center" shrinkToFit="1"/>
    </xf>
    <xf numFmtId="176" fontId="4" fillId="28" borderId="21" xfId="0" applyNumberFormat="1" applyFont="1" applyFill="1" applyBorder="1" applyAlignment="1" applyProtection="1">
      <alignment horizontal="center" vertical="center" shrinkToFit="1"/>
    </xf>
    <xf numFmtId="176" fontId="4" fillId="28" borderId="16" xfId="0" applyNumberFormat="1" applyFont="1" applyFill="1" applyBorder="1" applyAlignment="1" applyProtection="1">
      <alignment horizontal="center" vertical="center" shrinkToFit="1"/>
    </xf>
    <xf numFmtId="176" fontId="4" fillId="28" borderId="65" xfId="0" applyNumberFormat="1" applyFont="1" applyFill="1" applyBorder="1" applyAlignment="1" applyProtection="1">
      <alignment horizontal="center" vertical="center" shrinkToFit="1"/>
    </xf>
    <xf numFmtId="0" fontId="4" fillId="28" borderId="53" xfId="0" applyNumberFormat="1" applyFont="1" applyFill="1" applyBorder="1" applyAlignment="1" applyProtection="1">
      <alignment horizontal="center" vertical="center"/>
    </xf>
    <xf numFmtId="0" fontId="4" fillId="28" borderId="56" xfId="0" applyNumberFormat="1" applyFont="1" applyFill="1" applyBorder="1" applyAlignment="1" applyProtection="1">
      <alignment horizontal="center" vertical="center"/>
    </xf>
    <xf numFmtId="178" fontId="4" fillId="0" borderId="55" xfId="0" applyNumberFormat="1" applyFont="1" applyFill="1" applyBorder="1" applyAlignment="1" applyProtection="1">
      <alignment horizontal="center" vertical="center"/>
      <protection locked="0"/>
    </xf>
    <xf numFmtId="178" fontId="4" fillId="0" borderId="53" xfId="0" applyNumberFormat="1" applyFont="1" applyFill="1" applyBorder="1" applyAlignment="1" applyProtection="1">
      <alignment horizontal="center" vertical="center"/>
      <protection locked="0"/>
    </xf>
    <xf numFmtId="178" fontId="4" fillId="28" borderId="55" xfId="0" applyNumberFormat="1" applyFont="1" applyFill="1" applyBorder="1" applyAlignment="1" applyProtection="1">
      <alignment vertical="center"/>
    </xf>
    <xf numFmtId="178" fontId="4" fillId="28" borderId="53" xfId="0" applyNumberFormat="1" applyFont="1" applyFill="1" applyBorder="1" applyAlignment="1" applyProtection="1">
      <alignment vertical="center"/>
    </xf>
    <xf numFmtId="178" fontId="4" fillId="28" borderId="54" xfId="0" applyNumberFormat="1" applyFont="1" applyFill="1" applyBorder="1" applyAlignment="1" applyProtection="1">
      <alignment vertical="center"/>
    </xf>
    <xf numFmtId="0" fontId="4" fillId="28" borderId="55" xfId="0" applyNumberFormat="1" applyFont="1" applyFill="1" applyBorder="1" applyAlignment="1" applyProtection="1">
      <alignment vertical="center" wrapText="1"/>
    </xf>
    <xf numFmtId="49" fontId="4" fillId="0" borderId="53" xfId="0" applyNumberFormat="1" applyFont="1" applyFill="1" applyBorder="1" applyAlignment="1" applyProtection="1">
      <alignment horizontal="center" vertical="center"/>
      <protection locked="0"/>
    </xf>
    <xf numFmtId="176" fontId="4" fillId="0" borderId="55" xfId="0" applyNumberFormat="1" applyFont="1" applyFill="1" applyBorder="1" applyAlignment="1" applyProtection="1">
      <alignment vertical="center"/>
      <protection locked="0"/>
    </xf>
    <xf numFmtId="176" fontId="4" fillId="0" borderId="53" xfId="0" applyNumberFormat="1" applyFont="1" applyFill="1" applyBorder="1" applyAlignment="1" applyProtection="1">
      <alignment vertical="center"/>
      <protection locked="0"/>
    </xf>
    <xf numFmtId="0" fontId="4" fillId="28" borderId="16" xfId="0" applyNumberFormat="1" applyFont="1" applyFill="1" applyBorder="1" applyAlignment="1" applyProtection="1">
      <alignment horizontal="center" vertical="center"/>
    </xf>
    <xf numFmtId="0" fontId="4" fillId="28" borderId="17" xfId="0" applyNumberFormat="1" applyFont="1" applyFill="1" applyBorder="1" applyAlignment="1" applyProtection="1">
      <alignment horizontal="center" vertical="center"/>
    </xf>
    <xf numFmtId="0" fontId="4" fillId="28" borderId="77" xfId="0" applyNumberFormat="1" applyFont="1" applyFill="1" applyBorder="1" applyAlignment="1" applyProtection="1">
      <alignment horizontal="center" vertical="center" shrinkToFit="1"/>
    </xf>
    <xf numFmtId="0" fontId="4" fillId="28" borderId="78" xfId="0" applyNumberFormat="1" applyFont="1" applyFill="1" applyBorder="1" applyAlignment="1" applyProtection="1">
      <alignment horizontal="center" vertical="center" shrinkToFit="1"/>
    </xf>
    <xf numFmtId="176" fontId="4" fillId="0" borderId="47" xfId="0" applyNumberFormat="1" applyFont="1" applyFill="1" applyBorder="1" applyAlignment="1" applyProtection="1">
      <alignment horizontal="center" vertical="center"/>
      <protection locked="0"/>
    </xf>
    <xf numFmtId="176" fontId="4" fillId="0" borderId="48" xfId="0" applyNumberFormat="1" applyFont="1" applyFill="1" applyBorder="1" applyAlignment="1" applyProtection="1">
      <alignment horizontal="center" vertical="center"/>
      <protection locked="0"/>
    </xf>
    <xf numFmtId="176" fontId="4" fillId="0" borderId="49" xfId="0" applyNumberFormat="1" applyFont="1" applyFill="1" applyBorder="1" applyAlignment="1" applyProtection="1">
      <alignment horizontal="center" vertical="center"/>
      <protection locked="0"/>
    </xf>
    <xf numFmtId="0" fontId="4" fillId="28" borderId="47" xfId="0" applyNumberFormat="1" applyFont="1" applyFill="1" applyBorder="1" applyAlignment="1" applyProtection="1">
      <alignment vertical="center"/>
    </xf>
    <xf numFmtId="0" fontId="4" fillId="28" borderId="48" xfId="0" applyNumberFormat="1" applyFont="1" applyFill="1" applyBorder="1" applyAlignment="1" applyProtection="1">
      <alignment vertical="center"/>
    </xf>
    <xf numFmtId="0" fontId="4" fillId="28" borderId="49" xfId="0" applyNumberFormat="1" applyFont="1" applyFill="1" applyBorder="1" applyAlignment="1" applyProtection="1">
      <alignment vertical="center"/>
    </xf>
    <xf numFmtId="0" fontId="4" fillId="28" borderId="42" xfId="0" applyNumberFormat="1" applyFont="1" applyFill="1" applyBorder="1" applyAlignment="1" applyProtection="1">
      <alignment vertical="center" shrinkToFit="1"/>
    </xf>
    <xf numFmtId="0" fontId="4" fillId="28" borderId="43" xfId="0" applyNumberFormat="1" applyFont="1" applyFill="1" applyBorder="1" applyAlignment="1" applyProtection="1">
      <alignment vertical="center" shrinkToFit="1"/>
    </xf>
    <xf numFmtId="0" fontId="4" fillId="28" borderId="44" xfId="0" applyNumberFormat="1" applyFont="1" applyFill="1" applyBorder="1" applyAlignment="1" applyProtection="1">
      <alignment vertical="center" shrinkToFit="1"/>
    </xf>
    <xf numFmtId="0" fontId="4" fillId="28" borderId="36" xfId="0" applyNumberFormat="1" applyFont="1" applyFill="1" applyBorder="1" applyAlignment="1" applyProtection="1">
      <alignment vertical="center"/>
    </xf>
    <xf numFmtId="0" fontId="4" fillId="28" borderId="37" xfId="0" applyNumberFormat="1" applyFont="1" applyFill="1" applyBorder="1" applyAlignment="1" applyProtection="1">
      <alignment vertical="center"/>
    </xf>
    <xf numFmtId="0" fontId="4" fillId="28" borderId="38" xfId="0" applyNumberFormat="1" applyFont="1" applyFill="1" applyBorder="1" applyAlignment="1" applyProtection="1">
      <alignment vertical="center"/>
    </xf>
    <xf numFmtId="49" fontId="4" fillId="0" borderId="34" xfId="0" applyNumberFormat="1" applyFont="1" applyFill="1" applyBorder="1" applyAlignment="1" applyProtection="1">
      <alignment vertical="center"/>
      <protection locked="0"/>
    </xf>
    <xf numFmtId="49" fontId="4" fillId="0" borderId="35" xfId="0" applyNumberFormat="1" applyFont="1" applyFill="1" applyBorder="1" applyAlignment="1" applyProtection="1">
      <alignment vertical="center"/>
      <protection locked="0"/>
    </xf>
    <xf numFmtId="49" fontId="4" fillId="0" borderId="21" xfId="0" applyNumberFormat="1" applyFont="1" applyFill="1" applyBorder="1" applyAlignment="1" applyProtection="1">
      <alignment vertical="center"/>
      <protection locked="0"/>
    </xf>
    <xf numFmtId="49" fontId="4" fillId="0" borderId="16" xfId="0" applyNumberFormat="1" applyFont="1" applyFill="1" applyBorder="1" applyAlignment="1" applyProtection="1">
      <alignment vertical="center"/>
      <protection locked="0"/>
    </xf>
    <xf numFmtId="0" fontId="4" fillId="28" borderId="45" xfId="0" applyNumberFormat="1" applyFont="1" applyFill="1" applyBorder="1" applyAlignment="1" applyProtection="1">
      <alignment vertical="center" shrinkToFit="1"/>
    </xf>
    <xf numFmtId="178" fontId="4" fillId="0" borderId="56" xfId="0" applyNumberFormat="1" applyFont="1" applyFill="1" applyBorder="1" applyAlignment="1" applyProtection="1">
      <alignment horizontal="center" vertical="center"/>
      <protection locked="0"/>
    </xf>
    <xf numFmtId="176" fontId="4" fillId="0" borderId="45" xfId="0" applyNumberFormat="1" applyFont="1" applyFill="1" applyBorder="1" applyAlignment="1" applyProtection="1">
      <alignment vertical="center"/>
      <protection locked="0"/>
    </xf>
    <xf numFmtId="176" fontId="4" fillId="0" borderId="43" xfId="0" applyNumberFormat="1" applyFont="1" applyFill="1" applyBorder="1" applyAlignment="1" applyProtection="1">
      <alignment vertical="center"/>
      <protection locked="0"/>
    </xf>
    <xf numFmtId="0" fontId="4" fillId="28" borderId="43" xfId="0" applyNumberFormat="1" applyFont="1" applyFill="1" applyBorder="1" applyAlignment="1" applyProtection="1">
      <alignment horizontal="center" vertical="center"/>
    </xf>
    <xf numFmtId="0" fontId="4" fillId="28" borderId="44" xfId="0" applyNumberFormat="1" applyFont="1" applyFill="1" applyBorder="1" applyAlignment="1" applyProtection="1">
      <alignment horizontal="center" vertical="center"/>
    </xf>
    <xf numFmtId="179" fontId="4" fillId="28" borderId="43" xfId="0" applyNumberFormat="1" applyFont="1" applyFill="1" applyBorder="1" applyAlignment="1" applyProtection="1">
      <alignment horizontal="center" vertical="center"/>
    </xf>
    <xf numFmtId="179" fontId="4" fillId="28" borderId="46" xfId="0" applyNumberFormat="1" applyFont="1" applyFill="1" applyBorder="1" applyAlignment="1" applyProtection="1">
      <alignment horizontal="center" vertical="center"/>
    </xf>
    <xf numFmtId="0" fontId="4" fillId="28" borderId="64" xfId="0" applyNumberFormat="1" applyFont="1" applyFill="1" applyBorder="1" applyAlignment="1" applyProtection="1">
      <alignment vertical="center"/>
    </xf>
    <xf numFmtId="0" fontId="4" fillId="28" borderId="16" xfId="0" applyNumberFormat="1" applyFont="1" applyFill="1" applyBorder="1" applyAlignment="1" applyProtection="1">
      <alignment vertical="center"/>
    </xf>
    <xf numFmtId="0" fontId="4" fillId="28" borderId="17" xfId="0" applyNumberFormat="1" applyFont="1" applyFill="1" applyBorder="1" applyAlignment="1" applyProtection="1">
      <alignment vertical="center"/>
    </xf>
    <xf numFmtId="0" fontId="4" fillId="28" borderId="57" xfId="0" applyNumberFormat="1" applyFont="1" applyFill="1" applyBorder="1" applyAlignment="1" applyProtection="1">
      <alignment vertical="center"/>
    </xf>
    <xf numFmtId="0" fontId="4" fillId="28" borderId="12" xfId="0" applyNumberFormat="1" applyFont="1" applyFill="1" applyBorder="1" applyAlignment="1" applyProtection="1">
      <alignment vertical="center"/>
    </xf>
    <xf numFmtId="0" fontId="4" fillId="28" borderId="15" xfId="0" applyNumberFormat="1" applyFont="1" applyFill="1" applyBorder="1" applyAlignment="1" applyProtection="1">
      <alignment vertical="center"/>
    </xf>
    <xf numFmtId="178" fontId="4" fillId="0" borderId="50" xfId="0" applyNumberFormat="1" applyFont="1" applyFill="1" applyBorder="1" applyAlignment="1" applyProtection="1">
      <alignment horizontal="center" vertical="center"/>
      <protection locked="0"/>
    </xf>
    <xf numFmtId="178" fontId="4" fillId="0" borderId="48" xfId="0" applyNumberFormat="1" applyFont="1" applyFill="1" applyBorder="1" applyAlignment="1" applyProtection="1">
      <alignment horizontal="center" vertical="center"/>
      <protection locked="0"/>
    </xf>
    <xf numFmtId="178" fontId="4" fillId="0" borderId="49" xfId="0" applyNumberFormat="1" applyFont="1" applyFill="1" applyBorder="1" applyAlignment="1" applyProtection="1">
      <alignment horizontal="center" vertical="center"/>
      <protection locked="0"/>
    </xf>
    <xf numFmtId="0" fontId="4" fillId="28" borderId="50" xfId="0" applyNumberFormat="1" applyFont="1" applyFill="1" applyBorder="1" applyAlignment="1" applyProtection="1">
      <alignment vertical="center"/>
    </xf>
    <xf numFmtId="176" fontId="4" fillId="0" borderId="50" xfId="0" applyNumberFormat="1" applyFont="1" applyFill="1" applyBorder="1" applyAlignment="1" applyProtection="1">
      <alignment vertical="center"/>
      <protection locked="0"/>
    </xf>
    <xf numFmtId="176" fontId="4" fillId="0" borderId="48" xfId="0" applyNumberFormat="1" applyFont="1" applyFill="1" applyBorder="1" applyAlignment="1" applyProtection="1">
      <alignment vertical="center"/>
      <protection locked="0"/>
    </xf>
    <xf numFmtId="0" fontId="4" fillId="28" borderId="25" xfId="0" applyNumberFormat="1" applyFont="1" applyFill="1" applyBorder="1" applyAlignment="1" applyProtection="1">
      <alignment vertical="center"/>
    </xf>
    <xf numFmtId="0" fontId="4" fillId="28" borderId="26" xfId="0" applyNumberFormat="1" applyFont="1" applyFill="1" applyBorder="1" applyAlignment="1" applyProtection="1">
      <alignment vertical="center"/>
    </xf>
    <xf numFmtId="49" fontId="4" fillId="0" borderId="25" xfId="0" applyNumberFormat="1" applyFont="1" applyFill="1" applyBorder="1" applyAlignment="1" applyProtection="1">
      <alignment vertical="center"/>
      <protection locked="0"/>
    </xf>
    <xf numFmtId="49" fontId="4" fillId="0" borderId="27" xfId="0" applyNumberFormat="1" applyFont="1" applyFill="1" applyBorder="1" applyAlignment="1" applyProtection="1">
      <alignment vertical="center"/>
      <protection locked="0"/>
    </xf>
    <xf numFmtId="49" fontId="4" fillId="0" borderId="26" xfId="0" applyNumberFormat="1" applyFont="1" applyFill="1" applyBorder="1" applyAlignment="1" applyProtection="1">
      <alignment vertical="center"/>
      <protection locked="0"/>
    </xf>
    <xf numFmtId="49" fontId="4" fillId="0" borderId="50" xfId="0" applyNumberFormat="1" applyFont="1" applyFill="1" applyBorder="1" applyAlignment="1" applyProtection="1">
      <alignment vertical="center"/>
      <protection locked="0"/>
    </xf>
    <xf numFmtId="49" fontId="4" fillId="0" borderId="48" xfId="0" applyNumberFormat="1" applyFont="1" applyFill="1" applyBorder="1" applyAlignment="1" applyProtection="1">
      <alignment vertical="center"/>
      <protection locked="0"/>
    </xf>
    <xf numFmtId="49" fontId="0" fillId="0" borderId="48" xfId="0" applyNumberFormat="1" applyBorder="1" applyAlignment="1" applyProtection="1">
      <alignment vertical="center"/>
      <protection locked="0"/>
    </xf>
    <xf numFmtId="49" fontId="0" fillId="0" borderId="51" xfId="0" applyNumberFormat="1" applyBorder="1" applyAlignment="1" applyProtection="1">
      <alignment vertical="center"/>
      <protection locked="0"/>
    </xf>
    <xf numFmtId="0" fontId="4" fillId="28" borderId="52" xfId="0" applyNumberFormat="1" applyFont="1" applyFill="1" applyBorder="1" applyAlignment="1" applyProtection="1">
      <alignment vertical="center" shrinkToFit="1"/>
    </xf>
    <xf numFmtId="0" fontId="4" fillId="28" borderId="53" xfId="0" applyNumberFormat="1" applyFont="1" applyFill="1" applyBorder="1" applyAlignment="1" applyProtection="1">
      <alignment vertical="center" shrinkToFit="1"/>
    </xf>
    <xf numFmtId="0" fontId="4" fillId="28" borderId="54" xfId="0" applyNumberFormat="1" applyFont="1" applyFill="1" applyBorder="1" applyAlignment="1" applyProtection="1">
      <alignment vertical="center" shrinkToFit="1"/>
    </xf>
    <xf numFmtId="49" fontId="4" fillId="28" borderId="25" xfId="0" applyNumberFormat="1" applyFont="1" applyFill="1" applyBorder="1" applyAlignment="1" applyProtection="1">
      <alignment vertical="center" wrapText="1"/>
    </xf>
    <xf numFmtId="49" fontId="4" fillId="28" borderId="26" xfId="0" applyNumberFormat="1" applyFont="1" applyFill="1" applyBorder="1" applyAlignment="1" applyProtection="1">
      <alignment vertical="center" wrapText="1"/>
    </xf>
    <xf numFmtId="49" fontId="4" fillId="0" borderId="34" xfId="0" applyNumberFormat="1" applyFont="1" applyFill="1" applyBorder="1" applyAlignment="1" applyProtection="1">
      <alignment horizontal="left" vertical="center"/>
      <protection locked="0"/>
    </xf>
    <xf numFmtId="49" fontId="4" fillId="0" borderId="35" xfId="0" applyNumberFormat="1" applyFont="1" applyFill="1" applyBorder="1" applyAlignment="1" applyProtection="1">
      <alignment horizontal="left" vertical="center"/>
      <protection locked="0"/>
    </xf>
    <xf numFmtId="49" fontId="4" fillId="28" borderId="25" xfId="0" applyNumberFormat="1" applyFont="1" applyFill="1" applyBorder="1" applyAlignment="1" applyProtection="1">
      <alignment vertical="center" wrapText="1" shrinkToFit="1"/>
    </xf>
    <xf numFmtId="49" fontId="4" fillId="28" borderId="27" xfId="0" applyNumberFormat="1" applyFont="1" applyFill="1" applyBorder="1" applyAlignment="1" applyProtection="1">
      <alignment vertical="center" wrapText="1" shrinkToFit="1"/>
    </xf>
    <xf numFmtId="49" fontId="4" fillId="28" borderId="26" xfId="0" applyNumberFormat="1" applyFont="1" applyFill="1" applyBorder="1" applyAlignment="1" applyProtection="1">
      <alignment vertical="center" wrapText="1" shrinkToFit="1"/>
    </xf>
    <xf numFmtId="49" fontId="4" fillId="0" borderId="25" xfId="0" applyNumberFormat="1" applyFont="1" applyFill="1" applyBorder="1" applyAlignment="1" applyProtection="1">
      <alignment horizontal="center" vertical="center"/>
      <protection locked="0"/>
    </xf>
    <xf numFmtId="49" fontId="4" fillId="0" borderId="27" xfId="0" applyNumberFormat="1" applyFont="1" applyFill="1" applyBorder="1" applyAlignment="1" applyProtection="1">
      <alignment horizontal="center" vertical="center"/>
      <protection locked="0"/>
    </xf>
    <xf numFmtId="49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55" xfId="0" applyNumberFormat="1" applyFont="1" applyFill="1" applyBorder="1" applyAlignment="1" applyProtection="1">
      <alignment vertical="center"/>
      <protection locked="0"/>
    </xf>
    <xf numFmtId="0" fontId="4" fillId="0" borderId="53" xfId="0" applyNumberFormat="1" applyFont="1" applyFill="1" applyBorder="1" applyAlignment="1" applyProtection="1">
      <alignment vertical="center"/>
      <protection locked="0"/>
    </xf>
    <xf numFmtId="0" fontId="4" fillId="0" borderId="56" xfId="0" applyNumberFormat="1" applyFont="1" applyFill="1" applyBorder="1" applyAlignment="1" applyProtection="1">
      <alignment vertical="center"/>
      <protection locked="0"/>
    </xf>
    <xf numFmtId="49" fontId="4" fillId="0" borderId="25" xfId="0" applyNumberFormat="1" applyFont="1" applyFill="1" applyBorder="1" applyAlignment="1" applyProtection="1">
      <alignment horizontal="left" vertical="center"/>
      <protection locked="0"/>
    </xf>
    <xf numFmtId="49" fontId="4" fillId="0" borderId="27" xfId="0" applyNumberFormat="1" applyFont="1" applyFill="1" applyBorder="1" applyAlignment="1" applyProtection="1">
      <alignment horizontal="left" vertical="center"/>
      <protection locked="0"/>
    </xf>
    <xf numFmtId="49" fontId="4" fillId="0" borderId="58" xfId="0" applyNumberFormat="1" applyFont="1" applyFill="1" applyBorder="1" applyAlignment="1" applyProtection="1">
      <alignment horizontal="left" vertical="center"/>
      <protection locked="0"/>
    </xf>
    <xf numFmtId="0" fontId="37" fillId="0" borderId="0" xfId="0" applyNumberFormat="1" applyFont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vertical="center"/>
    </xf>
    <xf numFmtId="0" fontId="4" fillId="0" borderId="16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vertical="center"/>
    </xf>
    <xf numFmtId="0" fontId="34" fillId="0" borderId="21" xfId="0" applyNumberFormat="1" applyFont="1" applyBorder="1" applyAlignment="1" applyProtection="1">
      <alignment horizontal="center" vertical="center"/>
      <protection locked="0"/>
    </xf>
    <xf numFmtId="0" fontId="34" fillId="0" borderId="16" xfId="0" applyNumberFormat="1" applyFont="1" applyBorder="1" applyAlignment="1" applyProtection="1">
      <alignment horizontal="center" vertical="center"/>
      <protection locked="0"/>
    </xf>
    <xf numFmtId="0" fontId="3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vertical="center" wrapText="1"/>
    </xf>
    <xf numFmtId="0" fontId="4" fillId="0" borderId="10" xfId="0" applyNumberFormat="1" applyFont="1" applyFill="1" applyBorder="1" applyAlignment="1" applyProtection="1">
      <alignment vertical="center"/>
    </xf>
    <xf numFmtId="0" fontId="4" fillId="0" borderId="13" xfId="0" applyNumberFormat="1" applyFont="1" applyFill="1" applyBorder="1" applyAlignment="1" applyProtection="1">
      <alignment vertical="center"/>
    </xf>
    <xf numFmtId="49" fontId="34" fillId="0" borderId="11" xfId="0" applyNumberFormat="1" applyFont="1" applyBorder="1" applyAlignment="1" applyProtection="1">
      <alignment horizontal="center" vertical="center"/>
      <protection locked="0"/>
    </xf>
    <xf numFmtId="49" fontId="34" fillId="0" borderId="10" xfId="0" applyNumberFormat="1" applyFont="1" applyBorder="1" applyAlignment="1" applyProtection="1">
      <alignment horizontal="center" vertical="center"/>
      <protection locked="0"/>
    </xf>
    <xf numFmtId="49" fontId="34" fillId="0" borderId="13" xfId="0" applyNumberFormat="1" applyFont="1" applyBorder="1" applyAlignment="1" applyProtection="1">
      <alignment horizontal="center" vertical="center"/>
      <protection locked="0"/>
    </xf>
    <xf numFmtId="0" fontId="4" fillId="28" borderId="36" xfId="0" applyNumberFormat="1" applyFont="1" applyFill="1" applyBorder="1" applyAlignment="1" applyProtection="1">
      <alignment vertical="center" wrapText="1"/>
    </xf>
    <xf numFmtId="49" fontId="4" fillId="0" borderId="80" xfId="0" applyNumberFormat="1" applyFont="1" applyBorder="1" applyAlignment="1" applyProtection="1">
      <alignment horizontal="left" vertical="center"/>
      <protection locked="0"/>
    </xf>
    <xf numFmtId="49" fontId="4" fillId="0" borderId="37" xfId="0" applyNumberFormat="1" applyFont="1" applyBorder="1" applyAlignment="1" applyProtection="1">
      <alignment horizontal="left" vertical="center"/>
      <protection locked="0"/>
    </xf>
    <xf numFmtId="49" fontId="4" fillId="0" borderId="66" xfId="0" applyNumberFormat="1" applyFont="1" applyBorder="1" applyAlignment="1" applyProtection="1">
      <alignment horizontal="left" vertical="center"/>
      <protection locked="0"/>
    </xf>
    <xf numFmtId="0" fontId="4" fillId="28" borderId="57" xfId="0" applyNumberFormat="1" applyFont="1" applyFill="1" applyBorder="1" applyAlignment="1" applyProtection="1">
      <alignment vertical="center" wrapText="1"/>
    </xf>
    <xf numFmtId="0" fontId="4" fillId="28" borderId="12" xfId="0" applyNumberFormat="1" applyFont="1" applyFill="1" applyBorder="1" applyAlignment="1" applyProtection="1">
      <alignment vertical="center" wrapText="1"/>
    </xf>
    <xf numFmtId="0" fontId="4" fillId="28" borderId="15" xfId="0" applyNumberFormat="1" applyFont="1" applyFill="1" applyBorder="1" applyAlignment="1" applyProtection="1">
      <alignment vertical="center" wrapText="1"/>
    </xf>
    <xf numFmtId="0" fontId="4" fillId="28" borderId="52" xfId="0" applyNumberFormat="1" applyFont="1" applyFill="1" applyBorder="1" applyAlignment="1" applyProtection="1">
      <alignment vertical="center" wrapText="1"/>
    </xf>
    <xf numFmtId="49" fontId="4" fillId="0" borderId="118" xfId="0" applyNumberFormat="1" applyFont="1" applyBorder="1" applyAlignment="1" applyProtection="1">
      <alignment horizontal="left" vertical="center"/>
      <protection locked="0"/>
    </xf>
    <xf numFmtId="49" fontId="4" fillId="0" borderId="119" xfId="0" applyNumberFormat="1" applyFont="1" applyBorder="1" applyAlignment="1" applyProtection="1">
      <alignment horizontal="left" vertical="center"/>
      <protection locked="0"/>
    </xf>
    <xf numFmtId="49" fontId="4" fillId="0" borderId="120" xfId="0" applyNumberFormat="1" applyFont="1" applyBorder="1" applyAlignment="1" applyProtection="1">
      <alignment horizontal="left" vertical="center"/>
      <protection locked="0"/>
    </xf>
    <xf numFmtId="49" fontId="4" fillId="0" borderId="58" xfId="0" applyNumberFormat="1" applyFont="1" applyFill="1" applyBorder="1" applyAlignment="1" applyProtection="1">
      <alignment vertical="center"/>
      <protection locked="0"/>
    </xf>
    <xf numFmtId="49" fontId="4" fillId="0" borderId="31" xfId="0" applyNumberFormat="1" applyFont="1" applyFill="1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4" fillId="0" borderId="55" xfId="0" applyNumberFormat="1" applyFont="1" applyFill="1" applyBorder="1" applyAlignment="1" applyProtection="1">
      <alignment horizontal="left" vertical="center"/>
      <protection locked="0"/>
    </xf>
    <xf numFmtId="0" fontId="4" fillId="0" borderId="53" xfId="0" applyNumberFormat="1" applyFont="1" applyFill="1" applyBorder="1" applyAlignment="1" applyProtection="1">
      <alignment horizontal="left" vertical="center"/>
      <protection locked="0"/>
    </xf>
    <xf numFmtId="0" fontId="4" fillId="0" borderId="54" xfId="0" applyNumberFormat="1" applyFont="1" applyFill="1" applyBorder="1" applyAlignment="1" applyProtection="1">
      <alignment horizontal="left" vertical="center"/>
      <protection locked="0"/>
    </xf>
    <xf numFmtId="0" fontId="4" fillId="28" borderId="55" xfId="0" applyNumberFormat="1" applyFont="1" applyFill="1" applyBorder="1" applyAlignment="1" applyProtection="1">
      <alignment vertical="center"/>
    </xf>
    <xf numFmtId="0" fontId="4" fillId="28" borderId="61" xfId="0" applyNumberFormat="1" applyFont="1" applyFill="1" applyBorder="1" applyAlignment="1" applyProtection="1">
      <alignment vertical="center"/>
    </xf>
    <xf numFmtId="0" fontId="4" fillId="28" borderId="0" xfId="0" applyNumberFormat="1" applyFont="1" applyFill="1" applyBorder="1" applyAlignment="1" applyProtection="1">
      <alignment vertical="center"/>
    </xf>
    <xf numFmtId="0" fontId="4" fillId="28" borderId="14" xfId="0" applyNumberFormat="1" applyFont="1" applyFill="1" applyBorder="1" applyAlignment="1" applyProtection="1">
      <alignment vertical="center"/>
    </xf>
    <xf numFmtId="0" fontId="4" fillId="28" borderId="61" xfId="0" applyNumberFormat="1" applyFont="1" applyFill="1" applyBorder="1" applyAlignment="1" applyProtection="1">
      <alignment vertical="center" wrapText="1"/>
    </xf>
    <xf numFmtId="49" fontId="4" fillId="0" borderId="22" xfId="0" applyNumberFormat="1" applyFont="1" applyFill="1" applyBorder="1" applyAlignment="1" applyProtection="1">
      <alignment vertical="center"/>
      <protection locked="0"/>
    </xf>
    <xf numFmtId="49" fontId="4" fillId="0" borderId="63" xfId="0" applyNumberFormat="1" applyFont="1" applyFill="1" applyBorder="1" applyAlignment="1" applyProtection="1">
      <alignment vertical="center"/>
      <protection locked="0"/>
    </xf>
    <xf numFmtId="0" fontId="4" fillId="28" borderId="27" xfId="0" applyNumberFormat="1" applyFont="1" applyFill="1" applyBorder="1" applyAlignment="1" applyProtection="1">
      <alignment vertical="center"/>
    </xf>
    <xf numFmtId="0" fontId="4" fillId="28" borderId="39" xfId="0" applyNumberFormat="1" applyFont="1" applyFill="1" applyBorder="1" applyAlignment="1" applyProtection="1">
      <alignment horizontal="left" vertical="center"/>
    </xf>
    <xf numFmtId="0" fontId="4" fillId="28" borderId="34" xfId="0" applyNumberFormat="1" applyFont="1" applyFill="1" applyBorder="1" applyAlignment="1" applyProtection="1">
      <alignment horizontal="left" vertical="center"/>
    </xf>
    <xf numFmtId="0" fontId="4" fillId="28" borderId="59" xfId="0" applyNumberFormat="1" applyFont="1" applyFill="1" applyBorder="1" applyAlignment="1" applyProtection="1">
      <alignment vertical="center" wrapText="1"/>
    </xf>
    <xf numFmtId="0" fontId="4" fillId="28" borderId="10" xfId="0" applyNumberFormat="1" applyFont="1" applyFill="1" applyBorder="1" applyAlignment="1" applyProtection="1">
      <alignment vertical="center"/>
    </xf>
    <xf numFmtId="0" fontId="4" fillId="28" borderId="13" xfId="0" applyNumberFormat="1" applyFont="1" applyFill="1" applyBorder="1" applyAlignment="1" applyProtection="1">
      <alignment vertical="center"/>
    </xf>
    <xf numFmtId="49" fontId="4" fillId="28" borderId="23" xfId="0" applyNumberFormat="1" applyFont="1" applyFill="1" applyBorder="1" applyAlignment="1" applyProtection="1">
      <alignment vertical="center"/>
      <protection locked="0"/>
    </xf>
    <xf numFmtId="49" fontId="4" fillId="28" borderId="19" xfId="0" applyNumberFormat="1" applyFont="1" applyFill="1" applyBorder="1" applyAlignment="1" applyProtection="1">
      <alignment vertical="center"/>
      <protection locked="0"/>
    </xf>
    <xf numFmtId="49" fontId="4" fillId="28" borderId="28" xfId="0" applyNumberFormat="1" applyFont="1" applyFill="1" applyBorder="1" applyAlignment="1" applyProtection="1">
      <alignment vertical="center"/>
      <protection locked="0"/>
    </xf>
    <xf numFmtId="49" fontId="4" fillId="0" borderId="19" xfId="0" applyNumberFormat="1" applyFont="1" applyFill="1" applyBorder="1" applyAlignment="1" applyProtection="1">
      <alignment horizontal="center" vertical="center"/>
      <protection locked="0"/>
    </xf>
    <xf numFmtId="49" fontId="4" fillId="28" borderId="31" xfId="0" applyNumberFormat="1" applyFont="1" applyFill="1" applyBorder="1" applyAlignment="1" applyProtection="1">
      <alignment vertical="center"/>
      <protection locked="0"/>
    </xf>
    <xf numFmtId="49" fontId="4" fillId="28" borderId="32" xfId="0" applyNumberFormat="1" applyFont="1" applyFill="1" applyBorder="1" applyAlignment="1" applyProtection="1">
      <alignment vertical="center"/>
      <protection locked="0"/>
    </xf>
    <xf numFmtId="49" fontId="4" fillId="28" borderId="33" xfId="0" applyNumberFormat="1" applyFont="1" applyFill="1" applyBorder="1" applyAlignment="1" applyProtection="1">
      <alignment vertical="center"/>
      <protection locked="0"/>
    </xf>
    <xf numFmtId="49" fontId="4" fillId="0" borderId="32" xfId="0" applyNumberFormat="1" applyFont="1" applyFill="1" applyBorder="1" applyAlignment="1" applyProtection="1">
      <alignment vertical="center"/>
      <protection locked="0"/>
    </xf>
    <xf numFmtId="49" fontId="4" fillId="0" borderId="62" xfId="0" applyNumberFormat="1" applyFont="1" applyFill="1" applyBorder="1" applyAlignment="1" applyProtection="1">
      <alignment vertical="center"/>
      <protection locked="0"/>
    </xf>
    <xf numFmtId="49" fontId="4" fillId="28" borderId="25" xfId="0" applyNumberFormat="1" applyFont="1" applyFill="1" applyBorder="1" applyAlignment="1" applyProtection="1">
      <alignment vertical="center"/>
      <protection locked="0"/>
    </xf>
    <xf numFmtId="49" fontId="4" fillId="28" borderId="27" xfId="0" applyNumberFormat="1" applyFont="1" applyFill="1" applyBorder="1" applyAlignment="1" applyProtection="1">
      <alignment vertical="center"/>
      <protection locked="0"/>
    </xf>
    <xf numFmtId="49" fontId="4" fillId="28" borderId="26" xfId="0" applyNumberFormat="1" applyFont="1" applyFill="1" applyBorder="1" applyAlignment="1" applyProtection="1">
      <alignment vertical="center"/>
      <protection locked="0"/>
    </xf>
    <xf numFmtId="179" fontId="4" fillId="28" borderId="48" xfId="0" applyNumberFormat="1" applyFont="1" applyFill="1" applyBorder="1" applyAlignment="1" applyProtection="1">
      <alignment horizontal="center" vertical="center" shrinkToFit="1"/>
    </xf>
    <xf numFmtId="179" fontId="4" fillId="28" borderId="49" xfId="0" applyNumberFormat="1" applyFont="1" applyFill="1" applyBorder="1" applyAlignment="1" applyProtection="1">
      <alignment horizontal="center" vertical="center" shrinkToFit="1"/>
    </xf>
    <xf numFmtId="176" fontId="4" fillId="0" borderId="5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4" fillId="28" borderId="11" xfId="0" applyNumberFormat="1" applyFont="1" applyFill="1" applyBorder="1" applyAlignment="1" applyProtection="1">
      <alignment horizontal="center" vertical="center"/>
    </xf>
    <xf numFmtId="179" fontId="4" fillId="28" borderId="51" xfId="0" applyNumberFormat="1" applyFont="1" applyFill="1" applyBorder="1" applyAlignment="1" applyProtection="1">
      <alignment horizontal="center" vertical="center" shrinkToFit="1"/>
    </xf>
    <xf numFmtId="0" fontId="4" fillId="0" borderId="47" xfId="0" applyNumberFormat="1" applyFont="1" applyFill="1" applyBorder="1" applyAlignment="1" applyProtection="1">
      <alignment horizontal="center" vertical="center"/>
      <protection locked="0"/>
    </xf>
    <xf numFmtId="0" fontId="4" fillId="0" borderId="51" xfId="0" applyNumberFormat="1" applyFont="1" applyFill="1" applyBorder="1" applyAlignment="1" applyProtection="1">
      <alignment horizontal="center" vertical="center"/>
      <protection locked="0"/>
    </xf>
    <xf numFmtId="179" fontId="4" fillId="28" borderId="16" xfId="0" applyNumberFormat="1" applyFont="1" applyFill="1" applyBorder="1" applyAlignment="1" applyProtection="1">
      <alignment horizontal="center" vertical="center" shrinkToFit="1"/>
    </xf>
    <xf numFmtId="179" fontId="4" fillId="28" borderId="17" xfId="0" applyNumberFormat="1" applyFont="1" applyFill="1" applyBorder="1" applyAlignment="1" applyProtection="1">
      <alignment horizontal="center" vertical="center" shrinkToFit="1"/>
    </xf>
    <xf numFmtId="176" fontId="4" fillId="28" borderId="21" xfId="0" applyNumberFormat="1" applyFont="1" applyFill="1" applyBorder="1" applyAlignment="1" applyProtection="1">
      <alignment horizontal="right" vertical="center" shrinkToFit="1"/>
    </xf>
    <xf numFmtId="176" fontId="4" fillId="28" borderId="16" xfId="0" applyNumberFormat="1" applyFont="1" applyFill="1" applyBorder="1" applyAlignment="1" applyProtection="1">
      <alignment horizontal="right" vertical="center" shrinkToFit="1"/>
    </xf>
    <xf numFmtId="0" fontId="4" fillId="28" borderId="65" xfId="0" applyNumberFormat="1" applyFont="1" applyFill="1" applyBorder="1" applyAlignment="1" applyProtection="1">
      <alignment horizontal="center" vertical="center" shrinkToFit="1"/>
    </xf>
    <xf numFmtId="176" fontId="4" fillId="28" borderId="21" xfId="0" applyNumberFormat="1" applyFont="1" applyFill="1" applyBorder="1" applyAlignment="1" applyProtection="1">
      <alignment horizontal="center" vertical="center"/>
    </xf>
    <xf numFmtId="176" fontId="4" fillId="28" borderId="16" xfId="0" applyNumberFormat="1" applyFont="1" applyFill="1" applyBorder="1" applyAlignment="1" applyProtection="1">
      <alignment horizontal="center" vertical="center"/>
    </xf>
    <xf numFmtId="176" fontId="4" fillId="28" borderId="17" xfId="0" applyNumberFormat="1" applyFont="1" applyFill="1" applyBorder="1" applyAlignment="1" applyProtection="1">
      <alignment horizontal="center" vertical="center"/>
    </xf>
    <xf numFmtId="0" fontId="4" fillId="0" borderId="64" xfId="0" applyNumberFormat="1" applyFont="1" applyFill="1" applyBorder="1" applyAlignment="1" applyProtection="1">
      <alignment vertical="center"/>
      <protection locked="0"/>
    </xf>
    <xf numFmtId="0" fontId="4" fillId="0" borderId="16" xfId="0" applyNumberFormat="1" applyFont="1" applyFill="1" applyBorder="1" applyAlignment="1" applyProtection="1">
      <alignment vertical="center"/>
      <protection locked="0"/>
    </xf>
    <xf numFmtId="0" fontId="4" fillId="0" borderId="65" xfId="0" applyNumberFormat="1" applyFont="1" applyFill="1" applyBorder="1" applyAlignment="1" applyProtection="1">
      <alignment vertical="center"/>
      <protection locked="0"/>
    </xf>
    <xf numFmtId="0" fontId="4" fillId="0" borderId="47" xfId="0" applyNumberFormat="1" applyFont="1" applyFill="1" applyBorder="1" applyAlignment="1" applyProtection="1">
      <alignment vertical="center"/>
      <protection locked="0"/>
    </xf>
    <xf numFmtId="0" fontId="4" fillId="0" borderId="48" xfId="0" applyNumberFormat="1" applyFont="1" applyFill="1" applyBorder="1" applyAlignment="1" applyProtection="1">
      <alignment vertical="center"/>
      <protection locked="0"/>
    </xf>
    <xf numFmtId="0" fontId="4" fillId="0" borderId="51" xfId="0" applyNumberFormat="1" applyFont="1" applyFill="1" applyBorder="1" applyAlignment="1" applyProtection="1">
      <alignment vertical="center"/>
      <protection locked="0"/>
    </xf>
    <xf numFmtId="0" fontId="4" fillId="0" borderId="42" xfId="0" applyNumberFormat="1" applyFont="1" applyFill="1" applyBorder="1" applyAlignment="1" applyProtection="1">
      <alignment vertical="center"/>
      <protection locked="0"/>
    </xf>
    <xf numFmtId="0" fontId="4" fillId="0" borderId="43" xfId="0" applyNumberFormat="1" applyFont="1" applyFill="1" applyBorder="1" applyAlignment="1" applyProtection="1">
      <alignment vertical="center"/>
      <protection locked="0"/>
    </xf>
    <xf numFmtId="0" fontId="4" fillId="0" borderId="46" xfId="0" applyNumberFormat="1" applyFont="1" applyFill="1" applyBorder="1" applyAlignment="1" applyProtection="1">
      <alignment vertical="center"/>
      <protection locked="0"/>
    </xf>
    <xf numFmtId="178" fontId="4" fillId="0" borderId="55" xfId="0" applyNumberFormat="1" applyFont="1" applyFill="1" applyBorder="1" applyAlignment="1" applyProtection="1">
      <alignment horizontal="center" vertical="center"/>
    </xf>
    <xf numFmtId="178" fontId="4" fillId="0" borderId="53" xfId="0" applyNumberFormat="1" applyFont="1" applyFill="1" applyBorder="1" applyAlignment="1" applyProtection="1">
      <alignment horizontal="center" vertical="center"/>
    </xf>
    <xf numFmtId="178" fontId="4" fillId="0" borderId="56" xfId="0" applyNumberFormat="1" applyFont="1" applyFill="1" applyBorder="1" applyAlignment="1" applyProtection="1">
      <alignment horizontal="center" vertical="center"/>
    </xf>
    <xf numFmtId="0" fontId="34" fillId="0" borderId="21" xfId="0" applyNumberFormat="1" applyFont="1" applyBorder="1" applyAlignment="1" applyProtection="1">
      <alignment horizontal="center" vertical="center"/>
    </xf>
    <xf numFmtId="0" fontId="34" fillId="0" borderId="16" xfId="0" applyNumberFormat="1" applyFont="1" applyBorder="1" applyAlignment="1" applyProtection="1">
      <alignment horizontal="center" vertical="center"/>
    </xf>
    <xf numFmtId="0" fontId="34" fillId="0" borderId="17" xfId="0" applyNumberFormat="1" applyFont="1" applyBorder="1" applyAlignment="1" applyProtection="1">
      <alignment horizontal="center" vertical="center"/>
    </xf>
    <xf numFmtId="49" fontId="34" fillId="0" borderId="11" xfId="0" applyNumberFormat="1" applyFont="1" applyBorder="1" applyAlignment="1" applyProtection="1">
      <alignment horizontal="center" vertical="center"/>
    </xf>
    <xf numFmtId="49" fontId="34" fillId="0" borderId="10" xfId="0" applyNumberFormat="1" applyFont="1" applyBorder="1" applyAlignment="1" applyProtection="1">
      <alignment horizontal="center" vertical="center"/>
    </xf>
    <xf numFmtId="49" fontId="34" fillId="0" borderId="13" xfId="0" applyNumberFormat="1" applyFont="1" applyBorder="1" applyAlignment="1" applyProtection="1">
      <alignment horizontal="center" vertical="center"/>
    </xf>
    <xf numFmtId="49" fontId="4" fillId="0" borderId="80" xfId="0" applyNumberFormat="1" applyFont="1" applyBorder="1" applyAlignment="1" applyProtection="1">
      <alignment horizontal="left" vertical="center"/>
    </xf>
    <xf numFmtId="49" fontId="4" fillId="0" borderId="37" xfId="0" applyNumberFormat="1" applyFont="1" applyBorder="1" applyAlignment="1" applyProtection="1">
      <alignment horizontal="left" vertical="center"/>
    </xf>
    <xf numFmtId="49" fontId="4" fillId="0" borderId="66" xfId="0" applyNumberFormat="1" applyFont="1" applyBorder="1" applyAlignment="1" applyProtection="1">
      <alignment horizontal="left" vertical="center"/>
    </xf>
    <xf numFmtId="0" fontId="4" fillId="28" borderId="47" xfId="0" applyNumberFormat="1" applyFont="1" applyFill="1" applyBorder="1" applyAlignment="1" applyProtection="1">
      <alignment vertical="center" wrapText="1"/>
    </xf>
    <xf numFmtId="0" fontId="4" fillId="0" borderId="50" xfId="0" applyNumberFormat="1" applyFont="1" applyFill="1" applyBorder="1" applyAlignment="1" applyProtection="1">
      <alignment vertical="center"/>
    </xf>
    <xf numFmtId="0" fontId="4" fillId="0" borderId="48" xfId="0" applyNumberFormat="1" applyFont="1" applyFill="1" applyBorder="1" applyAlignment="1" applyProtection="1">
      <alignment vertical="center"/>
    </xf>
    <xf numFmtId="0" fontId="4" fillId="0" borderId="55" xfId="0" applyNumberFormat="1" applyFont="1" applyFill="1" applyBorder="1" applyAlignment="1" applyProtection="1">
      <alignment vertical="center"/>
    </xf>
    <xf numFmtId="0" fontId="4" fillId="0" borderId="53" xfId="0" applyNumberFormat="1" applyFont="1" applyFill="1" applyBorder="1" applyAlignment="1" applyProtection="1">
      <alignment vertical="center"/>
    </xf>
    <xf numFmtId="0" fontId="4" fillId="0" borderId="56" xfId="0" applyNumberFormat="1" applyFont="1" applyFill="1" applyBorder="1" applyAlignment="1" applyProtection="1">
      <alignment vertical="center"/>
    </xf>
    <xf numFmtId="0" fontId="4" fillId="28" borderId="42" xfId="0" applyNumberFormat="1" applyFont="1" applyFill="1" applyBorder="1" applyAlignment="1" applyProtection="1">
      <alignment vertical="center" wrapText="1"/>
    </xf>
    <xf numFmtId="0" fontId="4" fillId="28" borderId="43" xfId="0" applyNumberFormat="1" applyFont="1" applyFill="1" applyBorder="1" applyAlignment="1" applyProtection="1">
      <alignment vertical="center"/>
    </xf>
    <xf numFmtId="0" fontId="4" fillId="28" borderId="44" xfId="0" applyNumberFormat="1" applyFont="1" applyFill="1" applyBorder="1" applyAlignment="1" applyProtection="1">
      <alignment vertical="center"/>
    </xf>
    <xf numFmtId="49" fontId="4" fillId="0" borderId="81" xfId="0" applyNumberFormat="1" applyFont="1" applyBorder="1" applyAlignment="1" applyProtection="1">
      <alignment horizontal="left" vertical="center"/>
    </xf>
    <xf numFmtId="49" fontId="4" fillId="0" borderId="82" xfId="0" applyNumberFormat="1" applyFont="1" applyBorder="1" applyAlignment="1" applyProtection="1">
      <alignment horizontal="left" vertical="center"/>
    </xf>
    <xf numFmtId="49" fontId="4" fillId="0" borderId="83" xfId="0" applyNumberFormat="1" applyFont="1" applyBorder="1" applyAlignment="1" applyProtection="1">
      <alignment horizontal="left" vertical="center"/>
    </xf>
    <xf numFmtId="49" fontId="4" fillId="0" borderId="34" xfId="0" applyNumberFormat="1" applyFont="1" applyFill="1" applyBorder="1" applyAlignment="1" applyProtection="1">
      <alignment horizontal="left" vertical="center"/>
    </xf>
    <xf numFmtId="49" fontId="4" fillId="0" borderId="35" xfId="0" applyNumberFormat="1" applyFont="1" applyFill="1" applyBorder="1" applyAlignment="1" applyProtection="1">
      <alignment horizontal="left" vertical="center"/>
    </xf>
    <xf numFmtId="49" fontId="4" fillId="0" borderId="25" xfId="0" applyNumberFormat="1" applyFont="1" applyFill="1" applyBorder="1" applyAlignment="1" applyProtection="1">
      <alignment horizontal="center" vertical="center"/>
    </xf>
    <xf numFmtId="49" fontId="4" fillId="0" borderId="27" xfId="0" applyNumberFormat="1" applyFont="1" applyFill="1" applyBorder="1" applyAlignment="1" applyProtection="1">
      <alignment horizontal="center" vertical="center"/>
    </xf>
    <xf numFmtId="49" fontId="4" fillId="0" borderId="26" xfId="0" applyNumberFormat="1" applyFont="1" applyFill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horizontal="left" vertical="center"/>
    </xf>
    <xf numFmtId="49" fontId="4" fillId="0" borderId="27" xfId="0" applyNumberFormat="1" applyFont="1" applyFill="1" applyBorder="1" applyAlignment="1" applyProtection="1">
      <alignment horizontal="left" vertical="center"/>
    </xf>
    <xf numFmtId="49" fontId="4" fillId="0" borderId="58" xfId="0" applyNumberFormat="1" applyFont="1" applyFill="1" applyBorder="1" applyAlignment="1" applyProtection="1">
      <alignment horizontal="left" vertical="center"/>
    </xf>
    <xf numFmtId="49" fontId="4" fillId="28" borderId="23" xfId="0" applyNumberFormat="1" applyFont="1" applyFill="1" applyBorder="1" applyAlignment="1" applyProtection="1">
      <alignment vertical="center"/>
    </xf>
    <xf numFmtId="49" fontId="4" fillId="28" borderId="19" xfId="0" applyNumberFormat="1" applyFont="1" applyFill="1" applyBorder="1" applyAlignment="1" applyProtection="1">
      <alignment vertical="center"/>
    </xf>
    <xf numFmtId="49" fontId="4" fillId="28" borderId="28" xfId="0" applyNumberFormat="1" applyFont="1" applyFill="1" applyBorder="1" applyAlignment="1" applyProtection="1">
      <alignment vertical="center"/>
    </xf>
    <xf numFmtId="49" fontId="4" fillId="0" borderId="19" xfId="0" applyNumberFormat="1" applyFont="1" applyFill="1" applyBorder="1" applyAlignment="1" applyProtection="1">
      <alignment horizontal="center" vertical="center"/>
    </xf>
    <xf numFmtId="49" fontId="4" fillId="28" borderId="31" xfId="0" applyNumberFormat="1" applyFont="1" applyFill="1" applyBorder="1" applyAlignment="1" applyProtection="1">
      <alignment vertical="center"/>
    </xf>
    <xf numFmtId="49" fontId="4" fillId="28" borderId="32" xfId="0" applyNumberFormat="1" applyFont="1" applyFill="1" applyBorder="1" applyAlignment="1" applyProtection="1">
      <alignment vertical="center"/>
    </xf>
    <xf numFmtId="49" fontId="4" fillId="28" borderId="33" xfId="0" applyNumberFormat="1" applyFont="1" applyFill="1" applyBorder="1" applyAlignment="1" applyProtection="1">
      <alignment vertical="center"/>
    </xf>
    <xf numFmtId="49" fontId="4" fillId="0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49" fontId="4" fillId="0" borderId="32" xfId="0" applyNumberFormat="1" applyFont="1" applyFill="1" applyBorder="1" applyAlignment="1" applyProtection="1">
      <alignment vertical="center"/>
    </xf>
    <xf numFmtId="49" fontId="4" fillId="0" borderId="62" xfId="0" applyNumberFormat="1" applyFont="1" applyFill="1" applyBorder="1" applyAlignment="1" applyProtection="1">
      <alignment vertical="center"/>
    </xf>
    <xf numFmtId="49" fontId="4" fillId="28" borderId="25" xfId="0" applyNumberFormat="1" applyFont="1" applyFill="1" applyBorder="1" applyAlignment="1" applyProtection="1">
      <alignment vertical="center"/>
    </xf>
    <xf numFmtId="49" fontId="4" fillId="28" borderId="27" xfId="0" applyNumberFormat="1" applyFont="1" applyFill="1" applyBorder="1" applyAlignment="1" applyProtection="1">
      <alignment vertical="center"/>
    </xf>
    <xf numFmtId="49" fontId="4" fillId="28" borderId="26" xfId="0" applyNumberFormat="1" applyFont="1" applyFill="1" applyBorder="1" applyAlignment="1" applyProtection="1">
      <alignment vertical="center"/>
    </xf>
    <xf numFmtId="49" fontId="4" fillId="0" borderId="27" xfId="0" applyNumberFormat="1" applyFont="1" applyFill="1" applyBorder="1" applyAlignment="1" applyProtection="1">
      <alignment vertical="center"/>
    </xf>
    <xf numFmtId="49" fontId="4" fillId="0" borderId="58" xfId="0" applyNumberFormat="1" applyFont="1" applyFill="1" applyBorder="1" applyAlignment="1" applyProtection="1">
      <alignment vertical="center"/>
    </xf>
    <xf numFmtId="49" fontId="4" fillId="0" borderId="22" xfId="0" applyNumberFormat="1" applyFont="1" applyFill="1" applyBorder="1" applyAlignment="1" applyProtection="1">
      <alignment vertical="center"/>
    </xf>
    <xf numFmtId="49" fontId="4" fillId="0" borderId="63" xfId="0" applyNumberFormat="1" applyFont="1" applyFill="1" applyBorder="1" applyAlignment="1" applyProtection="1">
      <alignment vertical="center"/>
    </xf>
    <xf numFmtId="49" fontId="4" fillId="0" borderId="25" xfId="0" applyNumberFormat="1" applyFont="1" applyFill="1" applyBorder="1" applyAlignment="1" applyProtection="1">
      <alignment vertical="center"/>
    </xf>
    <xf numFmtId="49" fontId="4" fillId="0" borderId="26" xfId="0" applyNumberFormat="1" applyFont="1" applyFill="1" applyBorder="1" applyAlignment="1" applyProtection="1">
      <alignment vertical="center"/>
    </xf>
    <xf numFmtId="49" fontId="4" fillId="0" borderId="21" xfId="0" applyNumberFormat="1" applyFont="1" applyFill="1" applyBorder="1" applyAlignment="1" applyProtection="1">
      <alignment vertical="center"/>
    </xf>
    <xf numFmtId="49" fontId="4" fillId="0" borderId="16" xfId="0" applyNumberFormat="1" applyFont="1" applyFill="1" applyBorder="1" applyAlignment="1" applyProtection="1">
      <alignment vertical="center"/>
    </xf>
    <xf numFmtId="49" fontId="4" fillId="0" borderId="50" xfId="0" applyNumberFormat="1" applyFont="1" applyFill="1" applyBorder="1" applyAlignment="1" applyProtection="1">
      <alignment vertical="center"/>
    </xf>
    <xf numFmtId="49" fontId="4" fillId="0" borderId="48" xfId="0" applyNumberFormat="1" applyFont="1" applyFill="1" applyBorder="1" applyAlignment="1" applyProtection="1">
      <alignment vertical="center"/>
    </xf>
    <xf numFmtId="49" fontId="0" fillId="0" borderId="48" xfId="0" applyNumberFormat="1" applyBorder="1" applyAlignment="1" applyProtection="1">
      <alignment vertical="center"/>
    </xf>
    <xf numFmtId="49" fontId="0" fillId="0" borderId="51" xfId="0" applyNumberFormat="1" applyBorder="1" applyAlignment="1" applyProtection="1">
      <alignment vertical="center"/>
    </xf>
    <xf numFmtId="49" fontId="4" fillId="0" borderId="34" xfId="0" applyNumberFormat="1" applyFont="1" applyFill="1" applyBorder="1" applyAlignment="1" applyProtection="1">
      <alignment vertical="center"/>
    </xf>
    <xf numFmtId="49" fontId="4" fillId="0" borderId="35" xfId="0" applyNumberFormat="1" applyFont="1" applyFill="1" applyBorder="1" applyAlignment="1" applyProtection="1">
      <alignment vertical="center"/>
    </xf>
    <xf numFmtId="176" fontId="4" fillId="0" borderId="45" xfId="0" applyNumberFormat="1" applyFont="1" applyFill="1" applyBorder="1" applyAlignment="1" applyProtection="1">
      <alignment vertical="center"/>
    </xf>
    <xf numFmtId="176" fontId="4" fillId="0" borderId="43" xfId="0" applyNumberFormat="1" applyFont="1" applyFill="1" applyBorder="1" applyAlignment="1" applyProtection="1">
      <alignment vertical="center"/>
    </xf>
    <xf numFmtId="178" fontId="4" fillId="0" borderId="50" xfId="0" applyNumberFormat="1" applyFont="1" applyFill="1" applyBorder="1" applyAlignment="1" applyProtection="1">
      <alignment horizontal="center" vertical="center"/>
    </xf>
    <xf numFmtId="178" fontId="4" fillId="0" borderId="48" xfId="0" applyNumberFormat="1" applyFont="1" applyFill="1" applyBorder="1" applyAlignment="1" applyProtection="1">
      <alignment horizontal="center" vertical="center"/>
    </xf>
    <xf numFmtId="178" fontId="4" fillId="0" borderId="49" xfId="0" applyNumberFormat="1" applyFont="1" applyFill="1" applyBorder="1" applyAlignment="1" applyProtection="1">
      <alignment horizontal="center" vertical="center"/>
    </xf>
    <xf numFmtId="176" fontId="4" fillId="0" borderId="50" xfId="0" applyNumberFormat="1" applyFont="1" applyFill="1" applyBorder="1" applyAlignment="1" applyProtection="1">
      <alignment vertical="center"/>
    </xf>
    <xf numFmtId="176" fontId="4" fillId="0" borderId="48" xfId="0" applyNumberFormat="1" applyFont="1" applyFill="1" applyBorder="1" applyAlignment="1" applyProtection="1">
      <alignment vertical="center"/>
    </xf>
    <xf numFmtId="0" fontId="4" fillId="0" borderId="55" xfId="0" applyNumberFormat="1" applyFont="1" applyFill="1" applyBorder="1" applyAlignment="1" applyProtection="1">
      <alignment horizontal="left" vertical="center"/>
    </xf>
    <xf numFmtId="0" fontId="4" fillId="0" borderId="53" xfId="0" applyNumberFormat="1" applyFont="1" applyFill="1" applyBorder="1" applyAlignment="1" applyProtection="1">
      <alignment horizontal="left" vertical="center"/>
    </xf>
    <xf numFmtId="0" fontId="4" fillId="0" borderId="54" xfId="0" applyNumberFormat="1" applyFont="1" applyFill="1" applyBorder="1" applyAlignment="1" applyProtection="1">
      <alignment horizontal="left" vertical="center"/>
    </xf>
    <xf numFmtId="49" fontId="4" fillId="0" borderId="53" xfId="0" applyNumberFormat="1" applyFont="1" applyFill="1" applyBorder="1" applyAlignment="1" applyProtection="1">
      <alignment horizontal="center" vertical="center"/>
    </xf>
    <xf numFmtId="176" fontId="4" fillId="0" borderId="55" xfId="0" applyNumberFormat="1" applyFont="1" applyFill="1" applyBorder="1" applyAlignment="1" applyProtection="1">
      <alignment vertical="center"/>
    </xf>
    <xf numFmtId="176" fontId="4" fillId="0" borderId="53" xfId="0" applyNumberFormat="1" applyFont="1" applyFill="1" applyBorder="1" applyAlignment="1" applyProtection="1">
      <alignment vertical="center"/>
    </xf>
    <xf numFmtId="0" fontId="4" fillId="0" borderId="64" xfId="0" applyNumberFormat="1" applyFont="1" applyFill="1" applyBorder="1" applyAlignment="1" applyProtection="1">
      <alignment horizontal="center" vertical="center"/>
    </xf>
    <xf numFmtId="0" fontId="4" fillId="0" borderId="65" xfId="0" applyNumberFormat="1" applyFont="1" applyFill="1" applyBorder="1" applyAlignment="1" applyProtection="1">
      <alignment horizontal="center" vertical="center"/>
    </xf>
    <xf numFmtId="176" fontId="4" fillId="0" borderId="64" xfId="0" applyNumberFormat="1" applyFont="1" applyFill="1" applyBorder="1" applyAlignment="1" applyProtection="1">
      <alignment horizontal="center" vertical="center"/>
    </xf>
    <xf numFmtId="176" fontId="4" fillId="0" borderId="16" xfId="0" applyNumberFormat="1" applyFont="1" applyFill="1" applyBorder="1" applyAlignment="1" applyProtection="1">
      <alignment horizontal="center" vertical="center"/>
    </xf>
    <xf numFmtId="176" fontId="4" fillId="0" borderId="17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right" vertical="center" shrinkToFit="1"/>
    </xf>
    <xf numFmtId="176" fontId="4" fillId="0" borderId="10" xfId="0" applyNumberFormat="1" applyFont="1" applyFill="1" applyBorder="1" applyAlignment="1" applyProtection="1">
      <alignment horizontal="right" vertical="center" shrinkToFit="1"/>
    </xf>
    <xf numFmtId="0" fontId="4" fillId="0" borderId="47" xfId="0" applyNumberFormat="1" applyFont="1" applyFill="1" applyBorder="1" applyAlignment="1" applyProtection="1">
      <alignment horizontal="center" vertical="center"/>
    </xf>
    <xf numFmtId="0" fontId="4" fillId="0" borderId="51" xfId="0" applyNumberFormat="1" applyFont="1" applyFill="1" applyBorder="1" applyAlignment="1" applyProtection="1">
      <alignment horizontal="center" vertical="center"/>
    </xf>
    <xf numFmtId="176" fontId="4" fillId="0" borderId="47" xfId="0" applyNumberFormat="1" applyFont="1" applyFill="1" applyBorder="1" applyAlignment="1" applyProtection="1">
      <alignment horizontal="center" vertical="center"/>
    </xf>
    <xf numFmtId="176" fontId="4" fillId="0" borderId="48" xfId="0" applyNumberFormat="1" applyFont="1" applyFill="1" applyBorder="1" applyAlignment="1" applyProtection="1">
      <alignment horizontal="center" vertical="center"/>
    </xf>
    <xf numFmtId="176" fontId="4" fillId="0" borderId="49" xfId="0" applyNumberFormat="1" applyFont="1" applyFill="1" applyBorder="1" applyAlignment="1" applyProtection="1">
      <alignment horizontal="center" vertical="center"/>
    </xf>
    <xf numFmtId="176" fontId="4" fillId="0" borderId="50" xfId="0" applyNumberFormat="1" applyFont="1" applyFill="1" applyBorder="1" applyAlignment="1" applyProtection="1">
      <alignment horizontal="right" vertical="center" shrinkToFit="1"/>
    </xf>
    <xf numFmtId="176" fontId="4" fillId="0" borderId="48" xfId="0" applyNumberFormat="1" applyFont="1" applyFill="1" applyBorder="1" applyAlignment="1" applyProtection="1">
      <alignment horizontal="right" vertical="center" shrinkToFit="1"/>
    </xf>
    <xf numFmtId="0" fontId="4" fillId="0" borderId="42" xfId="0" applyNumberFormat="1" applyFont="1" applyFill="1" applyBorder="1" applyAlignment="1" applyProtection="1">
      <alignment vertical="center"/>
    </xf>
    <xf numFmtId="0" fontId="4" fillId="0" borderId="43" xfId="0" applyNumberFormat="1" applyFont="1" applyFill="1" applyBorder="1" applyAlignment="1" applyProtection="1">
      <alignment vertical="center"/>
    </xf>
    <xf numFmtId="0" fontId="4" fillId="0" borderId="46" xfId="0" applyNumberFormat="1" applyFont="1" applyFill="1" applyBorder="1" applyAlignment="1" applyProtection="1">
      <alignment vertical="center"/>
    </xf>
    <xf numFmtId="0" fontId="4" fillId="0" borderId="64" xfId="0" applyNumberFormat="1" applyFont="1" applyFill="1" applyBorder="1" applyAlignment="1" applyProtection="1">
      <alignment vertical="center"/>
    </xf>
    <xf numFmtId="0" fontId="4" fillId="0" borderId="65" xfId="0" applyNumberFormat="1" applyFont="1" applyFill="1" applyBorder="1" applyAlignment="1" applyProtection="1">
      <alignment vertical="center"/>
    </xf>
    <xf numFmtId="176" fontId="4" fillId="0" borderId="73" xfId="0" applyNumberFormat="1" applyFont="1" applyFill="1" applyBorder="1" applyAlignment="1" applyProtection="1">
      <alignment horizontal="center" vertical="center"/>
    </xf>
    <xf numFmtId="176" fontId="4" fillId="0" borderId="74" xfId="0" applyNumberFormat="1" applyFont="1" applyFill="1" applyBorder="1" applyAlignment="1" applyProtection="1">
      <alignment horizontal="center" vertical="center"/>
    </xf>
    <xf numFmtId="176" fontId="4" fillId="0" borderId="18" xfId="0" applyNumberFormat="1" applyFont="1" applyFill="1" applyBorder="1" applyAlignment="1" applyProtection="1">
      <alignment horizontal="center" vertical="center"/>
    </xf>
    <xf numFmtId="176" fontId="4" fillId="0" borderId="76" xfId="0" applyNumberFormat="1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textRotation="255" shrinkToFit="1"/>
    </xf>
    <xf numFmtId="0" fontId="4" fillId="0" borderId="29" xfId="0" applyFont="1" applyBorder="1" applyAlignment="1" applyProtection="1">
      <alignment horizontal="center" vertical="center" textRotation="255" shrinkToFit="1"/>
    </xf>
    <xf numFmtId="0" fontId="4" fillId="0" borderId="30" xfId="0" applyFont="1" applyBorder="1" applyAlignment="1" applyProtection="1">
      <alignment horizontal="center" vertical="center" textRotation="255" shrinkToFit="1"/>
    </xf>
    <xf numFmtId="176" fontId="4" fillId="0" borderId="18" xfId="0" applyNumberFormat="1" applyFont="1" applyFill="1" applyBorder="1" applyAlignment="1" applyProtection="1">
      <alignment vertical="center"/>
    </xf>
    <xf numFmtId="176" fontId="4" fillId="0" borderId="78" xfId="0" applyNumberFormat="1" applyFont="1" applyFill="1" applyBorder="1" applyAlignment="1" applyProtection="1">
      <alignment vertical="center"/>
    </xf>
    <xf numFmtId="0" fontId="4" fillId="0" borderId="47" xfId="0" applyNumberFormat="1" applyFont="1" applyFill="1" applyBorder="1" applyAlignment="1" applyProtection="1">
      <alignment vertical="center"/>
    </xf>
    <xf numFmtId="0" fontId="4" fillId="0" borderId="51" xfId="0" applyNumberFormat="1" applyFont="1" applyFill="1" applyBorder="1" applyAlignment="1" applyProtection="1">
      <alignment vertical="center"/>
    </xf>
    <xf numFmtId="0" fontId="30" fillId="28" borderId="11" xfId="43" applyFont="1" applyFill="1" applyBorder="1" applyAlignment="1">
      <alignment horizontal="center" vertical="center"/>
    </xf>
    <xf numFmtId="0" fontId="30" fillId="28" borderId="86" xfId="43" applyFont="1" applyFill="1" applyBorder="1" applyAlignment="1">
      <alignment horizontal="center" vertical="center"/>
    </xf>
    <xf numFmtId="0" fontId="30" fillId="28" borderId="24" xfId="43" applyFont="1" applyFill="1" applyBorder="1" applyAlignment="1">
      <alignment horizontal="center" vertical="center"/>
    </xf>
    <xf numFmtId="0" fontId="30" fillId="0" borderId="75" xfId="43" applyFont="1" applyFill="1" applyBorder="1" applyAlignment="1" applyProtection="1">
      <alignment horizontal="left" vertical="center" wrapText="1"/>
      <protection locked="0"/>
    </xf>
    <xf numFmtId="0" fontId="30" fillId="0" borderId="18" xfId="43" applyFont="1" applyFill="1" applyBorder="1" applyAlignment="1" applyProtection="1">
      <alignment horizontal="left" vertical="center" wrapText="1"/>
      <protection locked="0"/>
    </xf>
    <xf numFmtId="178" fontId="30" fillId="0" borderId="76" xfId="43" applyNumberFormat="1" applyFont="1" applyFill="1" applyBorder="1" applyAlignment="1" applyProtection="1">
      <alignment horizontal="left" vertical="center"/>
      <protection locked="0"/>
    </xf>
    <xf numFmtId="49" fontId="30" fillId="0" borderId="91" xfId="43" applyNumberFormat="1" applyFont="1" applyFill="1" applyBorder="1" applyAlignment="1" applyProtection="1">
      <alignment horizontal="center" vertical="center"/>
      <protection locked="0"/>
    </xf>
    <xf numFmtId="49" fontId="30" fillId="0" borderId="89" xfId="43" applyNumberFormat="1" applyFont="1" applyFill="1" applyBorder="1" applyAlignment="1" applyProtection="1">
      <alignment horizontal="center" vertical="center"/>
      <protection locked="0"/>
    </xf>
    <xf numFmtId="49" fontId="30" fillId="0" borderId="90" xfId="43" applyNumberFormat="1" applyFont="1" applyFill="1" applyBorder="1" applyAlignment="1" applyProtection="1">
      <alignment horizontal="center" vertical="center"/>
      <protection locked="0"/>
    </xf>
    <xf numFmtId="178" fontId="30" fillId="0" borderId="20" xfId="43" applyNumberFormat="1" applyFont="1" applyFill="1" applyBorder="1" applyAlignment="1" applyProtection="1">
      <alignment horizontal="center" vertical="center"/>
      <protection locked="0"/>
    </xf>
    <xf numFmtId="178" fontId="30" fillId="0" borderId="29" xfId="43" applyNumberFormat="1" applyFont="1" applyFill="1" applyBorder="1" applyAlignment="1" applyProtection="1">
      <alignment horizontal="center" vertical="center"/>
      <protection locked="0"/>
    </xf>
    <xf numFmtId="178" fontId="30" fillId="0" borderId="30" xfId="43" applyNumberFormat="1" applyFont="1" applyFill="1" applyBorder="1" applyAlignment="1" applyProtection="1">
      <alignment horizontal="center" vertical="center"/>
      <protection locked="0"/>
    </xf>
    <xf numFmtId="180" fontId="30" fillId="0" borderId="20" xfId="43" applyNumberFormat="1" applyFont="1" applyFill="1" applyBorder="1" applyAlignment="1" applyProtection="1">
      <alignment horizontal="center" vertical="center"/>
      <protection locked="0"/>
    </xf>
    <xf numFmtId="180" fontId="30" fillId="0" borderId="29" xfId="43" applyNumberFormat="1" applyFont="1" applyFill="1" applyBorder="1" applyAlignment="1" applyProtection="1">
      <alignment horizontal="center" vertical="center"/>
      <protection locked="0"/>
    </xf>
    <xf numFmtId="180" fontId="30" fillId="0" borderId="30" xfId="43" applyNumberFormat="1" applyFont="1" applyFill="1" applyBorder="1" applyAlignment="1" applyProtection="1">
      <alignment horizontal="center" vertical="center"/>
      <protection locked="0"/>
    </xf>
    <xf numFmtId="180" fontId="30" fillId="0" borderId="97" xfId="43" applyNumberFormat="1" applyFont="1" applyFill="1" applyBorder="1" applyAlignment="1" applyProtection="1">
      <alignment horizontal="center" vertical="center"/>
      <protection locked="0"/>
    </xf>
    <xf numFmtId="180" fontId="30" fillId="0" borderId="95" xfId="43" applyNumberFormat="1" applyFont="1" applyFill="1" applyBorder="1" applyAlignment="1" applyProtection="1">
      <alignment horizontal="center" vertical="center"/>
      <protection locked="0"/>
    </xf>
    <xf numFmtId="180" fontId="30" fillId="0" borderId="96" xfId="43" applyNumberFormat="1" applyFont="1" applyFill="1" applyBorder="1" applyAlignment="1" applyProtection="1">
      <alignment horizontal="center" vertical="center"/>
      <protection locked="0"/>
    </xf>
    <xf numFmtId="0" fontId="30" fillId="0" borderId="77" xfId="43" applyFont="1" applyFill="1" applyBorder="1" applyAlignment="1" applyProtection="1">
      <alignment horizontal="left" vertical="center" wrapText="1"/>
      <protection locked="0"/>
    </xf>
    <xf numFmtId="0" fontId="30" fillId="0" borderId="78" xfId="43" applyFont="1" applyFill="1" applyBorder="1" applyAlignment="1" applyProtection="1">
      <alignment horizontal="left" vertical="center" wrapText="1"/>
      <protection locked="0"/>
    </xf>
    <xf numFmtId="178" fontId="30" fillId="0" borderId="79" xfId="43" applyNumberFormat="1" applyFont="1" applyFill="1" applyBorder="1" applyAlignment="1" applyProtection="1">
      <alignment horizontal="left" vertical="center"/>
      <protection locked="0"/>
    </xf>
    <xf numFmtId="49" fontId="30" fillId="0" borderId="92" xfId="43" applyNumberFormat="1" applyFont="1" applyFill="1" applyBorder="1" applyAlignment="1" applyProtection="1">
      <alignment horizontal="center" vertical="center"/>
      <protection locked="0"/>
    </xf>
    <xf numFmtId="178" fontId="30" fillId="0" borderId="93" xfId="43" applyNumberFormat="1" applyFont="1" applyFill="1" applyBorder="1" applyAlignment="1" applyProtection="1">
      <alignment horizontal="center" vertical="center"/>
      <protection locked="0"/>
    </xf>
    <xf numFmtId="180" fontId="30" fillId="0" borderId="93" xfId="43" applyNumberFormat="1" applyFont="1" applyFill="1" applyBorder="1" applyAlignment="1" applyProtection="1">
      <alignment horizontal="center" vertical="center"/>
      <protection locked="0"/>
    </xf>
    <xf numFmtId="180" fontId="30" fillId="0" borderId="98" xfId="43" applyNumberFormat="1" applyFont="1" applyFill="1" applyBorder="1" applyAlignment="1" applyProtection="1">
      <alignment horizontal="center" vertical="center"/>
      <protection locked="0"/>
    </xf>
    <xf numFmtId="0" fontId="30" fillId="0" borderId="72" xfId="43" applyFont="1" applyFill="1" applyBorder="1" applyAlignment="1" applyProtection="1">
      <alignment horizontal="left" vertical="center" wrapText="1"/>
      <protection locked="0"/>
    </xf>
    <xf numFmtId="0" fontId="30" fillId="0" borderId="73" xfId="43" applyFont="1" applyFill="1" applyBorder="1" applyAlignment="1" applyProtection="1">
      <alignment horizontal="left" vertical="center" wrapText="1"/>
      <protection locked="0"/>
    </xf>
    <xf numFmtId="178" fontId="30" fillId="0" borderId="74" xfId="43" applyNumberFormat="1" applyFont="1" applyFill="1" applyBorder="1" applyAlignment="1" applyProtection="1">
      <alignment horizontal="left" vertical="center"/>
      <protection locked="0"/>
    </xf>
    <xf numFmtId="49" fontId="30" fillId="0" borderId="87" xfId="43" applyNumberFormat="1" applyFont="1" applyFill="1" applyBorder="1" applyAlignment="1" applyProtection="1">
      <alignment horizontal="center" vertical="center"/>
      <protection locked="0"/>
    </xf>
    <xf numFmtId="178" fontId="30" fillId="0" borderId="88" xfId="43" applyNumberFormat="1" applyFont="1" applyFill="1" applyBorder="1" applyAlignment="1" applyProtection="1">
      <alignment horizontal="center" vertical="center"/>
      <protection locked="0"/>
    </xf>
    <xf numFmtId="180" fontId="30" fillId="0" borderId="88" xfId="43" applyNumberFormat="1" applyFont="1" applyFill="1" applyBorder="1" applyAlignment="1" applyProtection="1">
      <alignment horizontal="center" vertical="center"/>
      <protection locked="0"/>
    </xf>
    <xf numFmtId="180" fontId="30" fillId="0" borderId="94" xfId="43" applyNumberFormat="1" applyFont="1" applyFill="1" applyBorder="1" applyAlignment="1" applyProtection="1">
      <alignment horizontal="center" vertical="center"/>
      <protection locked="0"/>
    </xf>
    <xf numFmtId="49" fontId="30" fillId="0" borderId="91" xfId="43" applyNumberFormat="1" applyFont="1" applyFill="1" applyBorder="1" applyAlignment="1" applyProtection="1">
      <alignment horizontal="left" vertical="center"/>
      <protection locked="0"/>
    </xf>
    <xf numFmtId="49" fontId="30" fillId="0" borderId="89" xfId="43" applyNumberFormat="1" applyFont="1" applyFill="1" applyBorder="1" applyAlignment="1" applyProtection="1">
      <alignment horizontal="left" vertical="center"/>
      <protection locked="0"/>
    </xf>
    <xf numFmtId="49" fontId="30" fillId="0" borderId="90" xfId="43" applyNumberFormat="1" applyFont="1" applyFill="1" applyBorder="1" applyAlignment="1" applyProtection="1">
      <alignment horizontal="left" vertical="center"/>
      <protection locked="0"/>
    </xf>
    <xf numFmtId="178" fontId="30" fillId="0" borderId="20" xfId="43" applyNumberFormat="1" applyFont="1" applyFill="1" applyBorder="1" applyAlignment="1" applyProtection="1">
      <alignment horizontal="left" vertical="center"/>
      <protection locked="0"/>
    </xf>
    <xf numFmtId="178" fontId="30" fillId="0" borderId="29" xfId="43" applyNumberFormat="1" applyFont="1" applyFill="1" applyBorder="1" applyAlignment="1" applyProtection="1">
      <alignment horizontal="left" vertical="center"/>
      <protection locked="0"/>
    </xf>
    <xf numFmtId="178" fontId="30" fillId="0" borderId="30" xfId="43" applyNumberFormat="1" applyFont="1" applyFill="1" applyBorder="1" applyAlignment="1" applyProtection="1">
      <alignment horizontal="left" vertical="center"/>
      <protection locked="0"/>
    </xf>
    <xf numFmtId="178" fontId="30" fillId="0" borderId="74" xfId="43" applyNumberFormat="1" applyFont="1" applyFill="1" applyBorder="1" applyAlignment="1" applyProtection="1">
      <alignment horizontal="left" vertical="center" wrapText="1"/>
      <protection locked="0"/>
    </xf>
    <xf numFmtId="178" fontId="30" fillId="0" borderId="76" xfId="43" applyNumberFormat="1" applyFont="1" applyFill="1" applyBorder="1" applyAlignment="1" applyProtection="1">
      <alignment horizontal="left" vertical="center" wrapText="1"/>
      <protection locked="0"/>
    </xf>
    <xf numFmtId="49" fontId="30" fillId="0" borderId="87" xfId="43" applyNumberFormat="1" applyFont="1" applyFill="1" applyBorder="1" applyAlignment="1" applyProtection="1">
      <alignment horizontal="left" vertical="center"/>
      <protection locked="0"/>
    </xf>
    <xf numFmtId="178" fontId="30" fillId="0" borderId="88" xfId="43" applyNumberFormat="1" applyFont="1" applyFill="1" applyBorder="1" applyAlignment="1" applyProtection="1">
      <alignment horizontal="left" vertical="center"/>
      <protection locked="0"/>
    </xf>
    <xf numFmtId="0" fontId="41" fillId="0" borderId="0" xfId="43" applyFont="1" applyAlignment="1">
      <alignment horizontal="center" vertical="center"/>
    </xf>
    <xf numFmtId="0" fontId="33" fillId="28" borderId="13" xfId="43" applyFont="1" applyFill="1" applyBorder="1" applyAlignment="1">
      <alignment horizontal="center" vertical="center" wrapText="1"/>
    </xf>
    <xf numFmtId="0" fontId="33" fillId="28" borderId="14" xfId="43" applyFont="1" applyFill="1" applyBorder="1" applyAlignment="1">
      <alignment horizontal="center" vertical="center" wrapText="1"/>
    </xf>
    <xf numFmtId="0" fontId="33" fillId="28" borderId="20" xfId="43" applyFont="1" applyFill="1" applyBorder="1" applyAlignment="1">
      <alignment horizontal="center" vertical="center" wrapText="1"/>
    </xf>
    <xf numFmtId="0" fontId="33" fillId="28" borderId="29" xfId="43" applyFont="1" applyFill="1" applyBorder="1" applyAlignment="1">
      <alignment horizontal="center" vertical="center" wrapText="1"/>
    </xf>
    <xf numFmtId="0" fontId="30" fillId="28" borderId="18" xfId="43" applyFont="1" applyFill="1" applyBorder="1" applyAlignment="1">
      <alignment horizontal="center" vertical="center"/>
    </xf>
    <xf numFmtId="0" fontId="30" fillId="28" borderId="21" xfId="43" applyFont="1" applyFill="1" applyBorder="1" applyAlignment="1">
      <alignment horizontal="center" vertical="center"/>
    </xf>
    <xf numFmtId="0" fontId="30" fillId="28" borderId="20" xfId="43" applyFont="1" applyFill="1" applyBorder="1" applyAlignment="1">
      <alignment horizontal="center" vertical="center"/>
    </xf>
    <xf numFmtId="0" fontId="30" fillId="28" borderId="16" xfId="43" applyFont="1" applyFill="1" applyBorder="1" applyAlignment="1">
      <alignment horizontal="center" vertical="center"/>
    </xf>
    <xf numFmtId="0" fontId="30" fillId="28" borderId="17" xfId="43" applyFont="1" applyFill="1" applyBorder="1" applyAlignment="1">
      <alignment horizontal="center" vertical="center"/>
    </xf>
    <xf numFmtId="0" fontId="32" fillId="28" borderId="16" xfId="43" applyFont="1" applyFill="1" applyBorder="1" applyAlignment="1">
      <alignment horizontal="center" vertical="center"/>
    </xf>
    <xf numFmtId="0" fontId="32" fillId="28" borderId="17" xfId="43" applyFont="1" applyFill="1" applyBorder="1" applyAlignment="1">
      <alignment horizontal="center" vertical="center"/>
    </xf>
    <xf numFmtId="0" fontId="30" fillId="28" borderId="29" xfId="43" applyFont="1" applyFill="1" applyBorder="1" applyAlignment="1">
      <alignment horizontal="center" vertical="center"/>
    </xf>
    <xf numFmtId="0" fontId="29" fillId="28" borderId="21" xfId="43" applyFont="1" applyFill="1" applyBorder="1" applyAlignment="1">
      <alignment vertical="center"/>
    </xf>
    <xf numFmtId="0" fontId="29" fillId="28" borderId="16" xfId="43" applyFont="1" applyFill="1" applyBorder="1" applyAlignment="1">
      <alignment vertical="center"/>
    </xf>
    <xf numFmtId="0" fontId="29" fillId="28" borderId="17" xfId="43" applyFont="1" applyFill="1" applyBorder="1" applyAlignment="1">
      <alignment vertical="center"/>
    </xf>
    <xf numFmtId="0" fontId="41" fillId="0" borderId="85" xfId="43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標準 3 2" xfId="44" xr:uid="{00000000-0005-0000-0000-00002B000000}"/>
    <cellStyle name="標準 4" xfId="45" xr:uid="{00000000-0005-0000-0000-00002C000000}"/>
    <cellStyle name="良い" xfId="42" builtinId="26" customBuiltin="1"/>
  </cellStyles>
  <dxfs count="9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10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FFFFFFCC"/>
      <color rgb="FFFAFFEB"/>
      <color rgb="FFF5F5F5"/>
      <color rgb="FFFFEB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</xdr:colOff>
      <xdr:row>1</xdr:row>
      <xdr:rowOff>19049</xdr:rowOff>
    </xdr:from>
    <xdr:to>
      <xdr:col>46</xdr:col>
      <xdr:colOff>123825</xdr:colOff>
      <xdr:row>3</xdr:row>
      <xdr:rowOff>152399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1506200" y="209549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65</xdr:col>
      <xdr:colOff>123825</xdr:colOff>
      <xdr:row>9</xdr:row>
      <xdr:rowOff>123825</xdr:rowOff>
    </xdr:from>
    <xdr:ext cx="1440000" cy="492881"/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5CB32496-2C59-4681-AB9D-3B6888364459}"/>
            </a:ext>
          </a:extLst>
        </xdr:cNvPr>
        <xdr:cNvSpPr/>
      </xdr:nvSpPr>
      <xdr:spPr bwMode="auto">
        <a:xfrm>
          <a:off x="11972925" y="182880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委託する場合は、営業所の所在地を選択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85725</xdr:colOff>
      <xdr:row>25</xdr:row>
      <xdr:rowOff>28575</xdr:rowOff>
    </xdr:from>
    <xdr:ext cx="1440000" cy="492881"/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76924BFF-72E5-4A59-B492-9DB3D5334ADB}"/>
            </a:ext>
          </a:extLst>
        </xdr:cNvPr>
        <xdr:cNvSpPr/>
      </xdr:nvSpPr>
      <xdr:spPr bwMode="auto">
        <a:xfrm>
          <a:off x="16383000" y="5734050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営業所名のみ</a:t>
          </a:r>
        </a:p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（商号又は名称は不要）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530226</xdr:colOff>
      <xdr:row>131</xdr:row>
      <xdr:rowOff>56091</xdr:rowOff>
    </xdr:from>
    <xdr:to>
      <xdr:col>5</xdr:col>
      <xdr:colOff>581026</xdr:colOff>
      <xdr:row>144</xdr:row>
      <xdr:rowOff>77259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530351" y="21306366"/>
          <a:ext cx="4003675" cy="2126193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KeyWord2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が空白の場合は、別のキーを確認する。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・編集タイプ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[#Judge]</a:t>
          </a: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2: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削除、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資格の追加、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4: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その他（更新）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・技術者氏名（カナ）と生年月日をキーとする</a:t>
          </a:r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250"/>
  <sheetViews>
    <sheetView showGridLines="0" tabSelected="1" zoomScaleNormal="100" zoomScaleSheetLayoutView="80" workbookViewId="0">
      <selection activeCell="AB1" sqref="AB1:AG1"/>
    </sheetView>
  </sheetViews>
  <sheetFormatPr defaultRowHeight="11.25"/>
  <cols>
    <col min="1" max="33" width="2.625" style="7" customWidth="1"/>
    <col min="34" max="35" width="9" style="16" hidden="1" customWidth="1"/>
    <col min="36" max="39" width="9" style="7" hidden="1" customWidth="1"/>
    <col min="40" max="40" width="4.625" style="7" customWidth="1"/>
    <col min="41" max="41" width="1.25" style="7" customWidth="1"/>
    <col min="42" max="74" width="2.625" style="7" customWidth="1"/>
    <col min="75" max="75" width="1.25" style="7" customWidth="1"/>
    <col min="76" max="16384" width="9" style="7"/>
  </cols>
  <sheetData>
    <row r="1" spans="1:75" s="1" customFormat="1" ht="15" customHeight="1" thickBot="1">
      <c r="A1" s="1" t="s">
        <v>878</v>
      </c>
      <c r="E1" s="1" t="str">
        <f>"["&amp;TEXT(AI3,"ggge年m月d日")&amp;"改訂]"</f>
        <v>[令和5年5月29日改訂]</v>
      </c>
      <c r="X1" s="66" t="s">
        <v>18</v>
      </c>
      <c r="Y1" s="67"/>
      <c r="Z1" s="68"/>
      <c r="AA1" s="68"/>
      <c r="AB1" s="272"/>
      <c r="AC1" s="273"/>
      <c r="AD1" s="273"/>
      <c r="AE1" s="273"/>
      <c r="AF1" s="273"/>
      <c r="AG1" s="302"/>
      <c r="AH1" s="50" t="s">
        <v>466</v>
      </c>
      <c r="AI1" s="50"/>
      <c r="AJ1" s="50"/>
      <c r="AK1" s="50"/>
      <c r="AL1" s="50"/>
      <c r="AM1" s="50"/>
      <c r="AO1" s="88"/>
      <c r="AP1" s="108" t="s">
        <v>878</v>
      </c>
      <c r="AQ1" s="108"/>
      <c r="AR1" s="108"/>
      <c r="AS1" s="108"/>
      <c r="AT1" s="108" t="str">
        <f>"["&amp;TEXT(AI3,"ggge年m月d日")&amp;"改訂]"</f>
        <v>[令和5年5月29日改訂]</v>
      </c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66" t="s">
        <v>18</v>
      </c>
      <c r="BN1" s="67"/>
      <c r="BO1" s="68"/>
      <c r="BP1" s="68"/>
      <c r="BQ1" s="429">
        <f>AI3+1</f>
        <v>45076</v>
      </c>
      <c r="BR1" s="430"/>
      <c r="BS1" s="430"/>
      <c r="BT1" s="430"/>
      <c r="BU1" s="430"/>
      <c r="BV1" s="431"/>
      <c r="BW1" s="89"/>
    </row>
    <row r="2" spans="1:75" s="1" customFormat="1" ht="15" customHeight="1">
      <c r="X2" s="3"/>
      <c r="Y2" s="3"/>
      <c r="Z2" s="3"/>
      <c r="AA2" s="3"/>
      <c r="AB2" s="139"/>
      <c r="AC2" s="139"/>
      <c r="AD2" s="139"/>
      <c r="AE2" s="139"/>
      <c r="AF2" s="139"/>
      <c r="AG2" s="139"/>
      <c r="AH2" s="50" t="s">
        <v>90</v>
      </c>
      <c r="AI2" s="50">
        <v>0</v>
      </c>
      <c r="AJ2" s="50">
        <v>2023</v>
      </c>
      <c r="AK2" s="50"/>
      <c r="AL2" s="50"/>
      <c r="AM2" s="50"/>
      <c r="AO2" s="82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100"/>
      <c r="BN2" s="100"/>
      <c r="BO2" s="100"/>
      <c r="BP2" s="100"/>
      <c r="BQ2" s="143"/>
      <c r="BR2" s="143"/>
      <c r="BS2" s="143"/>
      <c r="BT2" s="143"/>
      <c r="BU2" s="143"/>
      <c r="BV2" s="143"/>
      <c r="BW2" s="90"/>
    </row>
    <row r="3" spans="1:75" s="1" customFormat="1" ht="14.25">
      <c r="A3" s="349" t="s">
        <v>16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50" t="s">
        <v>505</v>
      </c>
      <c r="AI3" s="116">
        <v>45075</v>
      </c>
      <c r="AO3" s="82"/>
      <c r="AP3" s="109" t="s">
        <v>16</v>
      </c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90"/>
    </row>
    <row r="4" spans="1:75" s="1" customFormat="1" ht="15" customHeight="1">
      <c r="AH4" s="50" t="s">
        <v>91</v>
      </c>
      <c r="AI4" s="50" t="str">
        <f>TEXT(AI3,"yyyyMMDD")</f>
        <v>20230529</v>
      </c>
      <c r="AJ4" s="50">
        <v>1</v>
      </c>
      <c r="AK4" s="50" t="str">
        <f>AI4&amp;TEXT(AJ4,"00")</f>
        <v>2023052901</v>
      </c>
      <c r="AO4" s="82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90"/>
    </row>
    <row r="5" spans="1:75" s="1" customFormat="1" ht="15" customHeight="1">
      <c r="A5" s="70" t="s">
        <v>474</v>
      </c>
      <c r="AH5" s="50" t="s">
        <v>92</v>
      </c>
      <c r="AI5" s="50">
        <v>18382</v>
      </c>
      <c r="AJ5" s="50"/>
      <c r="AO5" s="82"/>
      <c r="AP5" s="111" t="s">
        <v>474</v>
      </c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90"/>
    </row>
    <row r="6" spans="1:75" s="1" customFormat="1" ht="15" customHeight="1">
      <c r="A6" s="350" t="s">
        <v>455</v>
      </c>
      <c r="B6" s="351"/>
      <c r="C6" s="351"/>
      <c r="D6" s="351"/>
      <c r="E6" s="352"/>
      <c r="F6" s="353" t="s">
        <v>839</v>
      </c>
      <c r="G6" s="354"/>
      <c r="H6" s="354"/>
      <c r="I6" s="354"/>
      <c r="J6" s="354"/>
      <c r="K6" s="354"/>
      <c r="L6" s="354"/>
      <c r="M6" s="354"/>
      <c r="N6" s="355"/>
      <c r="AO6" s="82"/>
      <c r="AP6" s="350" t="s">
        <v>455</v>
      </c>
      <c r="AQ6" s="351"/>
      <c r="AR6" s="351"/>
      <c r="AS6" s="351"/>
      <c r="AT6" s="352"/>
      <c r="AU6" s="432" t="s">
        <v>845</v>
      </c>
      <c r="AV6" s="433"/>
      <c r="AW6" s="433"/>
      <c r="AX6" s="433"/>
      <c r="AY6" s="433"/>
      <c r="AZ6" s="433"/>
      <c r="BA6" s="433"/>
      <c r="BB6" s="433"/>
      <c r="BC6" s="434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90"/>
    </row>
    <row r="7" spans="1:75" s="1" customFormat="1" ht="15" customHeight="1" thickBot="1">
      <c r="A7" s="356" t="s">
        <v>460</v>
      </c>
      <c r="B7" s="357"/>
      <c r="C7" s="357"/>
      <c r="D7" s="357"/>
      <c r="E7" s="358"/>
      <c r="F7" s="359"/>
      <c r="G7" s="360"/>
      <c r="H7" s="360"/>
      <c r="I7" s="360"/>
      <c r="J7" s="360"/>
      <c r="K7" s="360"/>
      <c r="L7" s="360"/>
      <c r="M7" s="360"/>
      <c r="N7" s="361"/>
      <c r="AH7" s="50" t="str">
        <f>IF(F7="","",RIGHT("0000000000"&amp;F7,10))</f>
        <v/>
      </c>
      <c r="AI7" s="15"/>
      <c r="AK7" s="45"/>
      <c r="AO7" s="82"/>
      <c r="AP7" s="356" t="s">
        <v>460</v>
      </c>
      <c r="AQ7" s="357"/>
      <c r="AR7" s="357"/>
      <c r="AS7" s="357"/>
      <c r="AT7" s="358"/>
      <c r="AU7" s="435" t="s">
        <v>879</v>
      </c>
      <c r="AV7" s="436"/>
      <c r="AW7" s="436"/>
      <c r="AX7" s="436"/>
      <c r="AY7" s="436"/>
      <c r="AZ7" s="436"/>
      <c r="BA7" s="436"/>
      <c r="BB7" s="436"/>
      <c r="BC7" s="437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90"/>
    </row>
    <row r="8" spans="1:75" s="1" customFormat="1" ht="30" customHeight="1" thickBot="1">
      <c r="A8" s="362" t="s">
        <v>463</v>
      </c>
      <c r="B8" s="295"/>
      <c r="C8" s="295"/>
      <c r="D8" s="295"/>
      <c r="E8" s="296"/>
      <c r="F8" s="363"/>
      <c r="G8" s="364"/>
      <c r="H8" s="364"/>
      <c r="I8" s="364"/>
      <c r="J8" s="364"/>
      <c r="K8" s="364"/>
      <c r="L8" s="364"/>
      <c r="M8" s="364"/>
      <c r="N8" s="365"/>
      <c r="AH8" s="50" t="str">
        <f>RIGHT("0000000000000"&amp;F8,13)</f>
        <v>0000000000000</v>
      </c>
      <c r="AI8" s="15"/>
      <c r="AO8" s="82"/>
      <c r="AP8" s="362" t="s">
        <v>463</v>
      </c>
      <c r="AQ8" s="295"/>
      <c r="AR8" s="295"/>
      <c r="AS8" s="295"/>
      <c r="AT8" s="296"/>
      <c r="AU8" s="438" t="s">
        <v>476</v>
      </c>
      <c r="AV8" s="439"/>
      <c r="AW8" s="439"/>
      <c r="AX8" s="439"/>
      <c r="AY8" s="439"/>
      <c r="AZ8" s="439"/>
      <c r="BA8" s="439"/>
      <c r="BB8" s="439"/>
      <c r="BC8" s="440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90"/>
    </row>
    <row r="9" spans="1:75" s="1" customFormat="1" ht="30" customHeight="1" thickBot="1">
      <c r="A9" s="362" t="s">
        <v>532</v>
      </c>
      <c r="B9" s="295"/>
      <c r="C9" s="295"/>
      <c r="D9" s="295"/>
      <c r="E9" s="296"/>
      <c r="F9" s="214" t="s">
        <v>533</v>
      </c>
      <c r="G9" s="370"/>
      <c r="H9" s="371"/>
      <c r="I9" s="371"/>
      <c r="J9" s="371"/>
      <c r="K9" s="371"/>
      <c r="L9" s="371"/>
      <c r="M9" s="371"/>
      <c r="N9" s="372"/>
      <c r="AH9" s="50">
        <f>IF(G9&lt;&gt;"",1,0)</f>
        <v>0</v>
      </c>
      <c r="AI9" s="50" t="str">
        <f>RIGHT("0000000000000"&amp;G9,12)</f>
        <v>000000000000</v>
      </c>
      <c r="AO9" s="82"/>
      <c r="AP9" s="447" t="s">
        <v>532</v>
      </c>
      <c r="AQ9" s="448"/>
      <c r="AR9" s="448"/>
      <c r="AS9" s="448"/>
      <c r="AT9" s="449"/>
      <c r="AU9" s="138" t="s">
        <v>533</v>
      </c>
      <c r="AV9" s="450" t="s">
        <v>476</v>
      </c>
      <c r="AW9" s="451"/>
      <c r="AX9" s="451"/>
      <c r="AY9" s="451"/>
      <c r="AZ9" s="451"/>
      <c r="BA9" s="451"/>
      <c r="BB9" s="451"/>
      <c r="BC9" s="452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90"/>
    </row>
    <row r="10" spans="1:75" s="1" customFormat="1" ht="30" customHeight="1" thickBot="1">
      <c r="A10" s="369" t="s">
        <v>467</v>
      </c>
      <c r="B10" s="249"/>
      <c r="C10" s="249"/>
      <c r="D10" s="249"/>
      <c r="E10" s="250"/>
      <c r="F10" s="343"/>
      <c r="G10" s="344"/>
      <c r="H10" s="344"/>
      <c r="I10" s="344"/>
      <c r="J10" s="344"/>
      <c r="K10" s="344"/>
      <c r="L10" s="344"/>
      <c r="M10" s="344"/>
      <c r="N10" s="344"/>
      <c r="O10" s="277" t="s">
        <v>504</v>
      </c>
      <c r="P10" s="249"/>
      <c r="Q10" s="249"/>
      <c r="R10" s="249"/>
      <c r="S10" s="250"/>
      <c r="T10" s="343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5"/>
      <c r="AH10" s="50" t="str">
        <f>IF(F10="","",VLOOKUP(F10,G196:Q197,11,FALSE))</f>
        <v/>
      </c>
      <c r="AI10" s="50" t="str">
        <f>IF(T10="","",VLOOKUP(T10,G199:Q203,11,FALSE))</f>
        <v/>
      </c>
      <c r="AO10" s="82"/>
      <c r="AP10" s="441" t="s">
        <v>467</v>
      </c>
      <c r="AQ10" s="289"/>
      <c r="AR10" s="289"/>
      <c r="AS10" s="289"/>
      <c r="AT10" s="290"/>
      <c r="AU10" s="442" t="s">
        <v>26</v>
      </c>
      <c r="AV10" s="443"/>
      <c r="AW10" s="443"/>
      <c r="AX10" s="443"/>
      <c r="AY10" s="443"/>
      <c r="AZ10" s="443"/>
      <c r="BA10" s="443"/>
      <c r="BB10" s="443"/>
      <c r="BC10" s="443"/>
      <c r="BD10" s="277" t="s">
        <v>504</v>
      </c>
      <c r="BE10" s="249"/>
      <c r="BF10" s="249"/>
      <c r="BG10" s="249"/>
      <c r="BH10" s="250"/>
      <c r="BI10" s="444" t="s">
        <v>23</v>
      </c>
      <c r="BJ10" s="445"/>
      <c r="BK10" s="445"/>
      <c r="BL10" s="445"/>
      <c r="BM10" s="445"/>
      <c r="BN10" s="445"/>
      <c r="BO10" s="445"/>
      <c r="BP10" s="445"/>
      <c r="BQ10" s="445"/>
      <c r="BR10" s="445"/>
      <c r="BS10" s="445"/>
      <c r="BT10" s="445"/>
      <c r="BU10" s="445"/>
      <c r="BV10" s="446"/>
      <c r="BW10" s="90"/>
    </row>
    <row r="11" spans="1:75" s="1" customFormat="1" ht="15" customHeight="1">
      <c r="AH11" s="15"/>
      <c r="AI11" s="15"/>
      <c r="AK11" s="45"/>
      <c r="AO11" s="82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90"/>
    </row>
    <row r="12" spans="1:75" s="1" customFormat="1" ht="15" customHeight="1" thickBot="1">
      <c r="A12" s="1" t="s">
        <v>28</v>
      </c>
      <c r="AH12" s="15"/>
      <c r="AI12" s="15"/>
      <c r="AO12" s="82"/>
      <c r="AP12" s="83" t="s">
        <v>28</v>
      </c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90"/>
    </row>
    <row r="13" spans="1:75" s="1" customFormat="1" ht="15" customHeight="1">
      <c r="A13" s="294" t="s">
        <v>8</v>
      </c>
      <c r="B13" s="295"/>
      <c r="C13" s="295"/>
      <c r="D13" s="295"/>
      <c r="E13" s="296"/>
      <c r="F13" s="62"/>
      <c r="G13" s="63"/>
      <c r="H13" s="63"/>
      <c r="I13" s="63"/>
      <c r="J13" s="63"/>
      <c r="K13" s="63"/>
      <c r="L13" s="63"/>
      <c r="M13" s="63"/>
      <c r="N13" s="63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6"/>
      <c r="AH13" s="50" t="str">
        <f>IF(O13="","",O13)</f>
        <v/>
      </c>
      <c r="AI13" s="15"/>
      <c r="AJ13" s="15"/>
      <c r="AO13" s="82"/>
      <c r="AP13" s="294" t="s">
        <v>8</v>
      </c>
      <c r="AQ13" s="295"/>
      <c r="AR13" s="295"/>
      <c r="AS13" s="295"/>
      <c r="AT13" s="296"/>
      <c r="AU13" s="62"/>
      <c r="AV13" s="63"/>
      <c r="AW13" s="63"/>
      <c r="AX13" s="63"/>
      <c r="AY13" s="63"/>
      <c r="AZ13" s="63"/>
      <c r="BA13" s="63"/>
      <c r="BB13" s="63"/>
      <c r="BC13" s="63"/>
      <c r="BD13" s="453" t="s">
        <v>477</v>
      </c>
      <c r="BE13" s="453"/>
      <c r="BF13" s="453"/>
      <c r="BG13" s="453"/>
      <c r="BH13" s="453"/>
      <c r="BI13" s="453"/>
      <c r="BJ13" s="453"/>
      <c r="BK13" s="453"/>
      <c r="BL13" s="453"/>
      <c r="BM13" s="453"/>
      <c r="BN13" s="453"/>
      <c r="BO13" s="453"/>
      <c r="BP13" s="453"/>
      <c r="BQ13" s="453"/>
      <c r="BR13" s="453"/>
      <c r="BS13" s="453"/>
      <c r="BT13" s="453"/>
      <c r="BU13" s="453"/>
      <c r="BV13" s="454"/>
      <c r="BW13" s="90"/>
    </row>
    <row r="14" spans="1:75" s="1" customFormat="1" ht="30" customHeight="1">
      <c r="A14" s="366" t="s">
        <v>0</v>
      </c>
      <c r="B14" s="367"/>
      <c r="C14" s="367"/>
      <c r="D14" s="367"/>
      <c r="E14" s="368"/>
      <c r="F14" s="337" t="s">
        <v>472</v>
      </c>
      <c r="G14" s="338"/>
      <c r="H14" s="339"/>
      <c r="I14" s="340"/>
      <c r="J14" s="341"/>
      <c r="K14" s="341"/>
      <c r="L14" s="342"/>
      <c r="M14" s="333" t="s">
        <v>85</v>
      </c>
      <c r="N14" s="334"/>
      <c r="O14" s="346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8"/>
      <c r="AH14" s="117" t="str">
        <f>AJ14&amp;O14&amp;AK14</f>
        <v/>
      </c>
      <c r="AI14" s="118" t="str">
        <f>IF(I14="","",VLOOKUP(I14,G242:Q250,11,FALSE))</f>
        <v/>
      </c>
      <c r="AJ14" s="118" t="str">
        <f>IF(I14="","",IF(LEFT(I14,1)="前",VLOOKUP(I14,G242:S250,13,FALSE),""))</f>
        <v/>
      </c>
      <c r="AK14" s="118" t="str">
        <f>IF(I14="","",IF(LEFT(I14,1)="後",VLOOKUP(I14,G242:S250,13,FALSE),""))</f>
        <v/>
      </c>
      <c r="AO14" s="82"/>
      <c r="AP14" s="366" t="s">
        <v>0</v>
      </c>
      <c r="AQ14" s="367"/>
      <c r="AR14" s="367"/>
      <c r="AS14" s="367"/>
      <c r="AT14" s="368"/>
      <c r="AU14" s="337" t="s">
        <v>472</v>
      </c>
      <c r="AV14" s="338"/>
      <c r="AW14" s="339"/>
      <c r="AX14" s="455" t="s">
        <v>78</v>
      </c>
      <c r="AY14" s="456"/>
      <c r="AZ14" s="456"/>
      <c r="BA14" s="457"/>
      <c r="BB14" s="333" t="s">
        <v>85</v>
      </c>
      <c r="BC14" s="334"/>
      <c r="BD14" s="458" t="s">
        <v>516</v>
      </c>
      <c r="BE14" s="459"/>
      <c r="BF14" s="459"/>
      <c r="BG14" s="459"/>
      <c r="BH14" s="459"/>
      <c r="BI14" s="459"/>
      <c r="BJ14" s="459"/>
      <c r="BK14" s="459"/>
      <c r="BL14" s="459"/>
      <c r="BM14" s="459"/>
      <c r="BN14" s="459"/>
      <c r="BO14" s="459"/>
      <c r="BP14" s="459"/>
      <c r="BQ14" s="459"/>
      <c r="BR14" s="459"/>
      <c r="BS14" s="459"/>
      <c r="BT14" s="459"/>
      <c r="BU14" s="459"/>
      <c r="BV14" s="460"/>
      <c r="BW14" s="90"/>
    </row>
    <row r="15" spans="1:75" s="1" customFormat="1" ht="15" customHeight="1">
      <c r="A15" s="389" t="s">
        <v>465</v>
      </c>
      <c r="B15" s="390"/>
      <c r="C15" s="390"/>
      <c r="D15" s="390"/>
      <c r="E15" s="391"/>
      <c r="F15" s="392" t="s">
        <v>458</v>
      </c>
      <c r="G15" s="393"/>
      <c r="H15" s="394"/>
      <c r="I15" s="61" t="s">
        <v>27</v>
      </c>
      <c r="J15" s="395"/>
      <c r="K15" s="395"/>
      <c r="L15" s="130" t="s">
        <v>456</v>
      </c>
      <c r="M15" s="395"/>
      <c r="N15" s="395"/>
      <c r="O15" s="395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64"/>
      <c r="AH15" s="117" t="str">
        <f>AI15&amp;AJ15</f>
        <v/>
      </c>
      <c r="AI15" s="118" t="str">
        <f>IF(J15="","",J15&amp;L15)</f>
        <v/>
      </c>
      <c r="AJ15" s="118" t="str">
        <f>IF(M15="","",M15)</f>
        <v/>
      </c>
      <c r="AO15" s="82"/>
      <c r="AP15" s="389" t="s">
        <v>465</v>
      </c>
      <c r="AQ15" s="390"/>
      <c r="AR15" s="390"/>
      <c r="AS15" s="390"/>
      <c r="AT15" s="391"/>
      <c r="AU15" s="461" t="s">
        <v>458</v>
      </c>
      <c r="AV15" s="462"/>
      <c r="AW15" s="463"/>
      <c r="AX15" s="61" t="s">
        <v>27</v>
      </c>
      <c r="AY15" s="464" t="s">
        <v>529</v>
      </c>
      <c r="AZ15" s="464"/>
      <c r="BA15" s="130" t="s">
        <v>456</v>
      </c>
      <c r="BB15" s="464" t="s">
        <v>482</v>
      </c>
      <c r="BC15" s="464"/>
      <c r="BD15" s="464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64"/>
      <c r="BW15" s="90"/>
    </row>
    <row r="16" spans="1:75" s="1" customFormat="1" ht="15" customHeight="1">
      <c r="A16" s="380"/>
      <c r="B16" s="381"/>
      <c r="C16" s="381"/>
      <c r="D16" s="381"/>
      <c r="E16" s="382"/>
      <c r="F16" s="396" t="s">
        <v>457</v>
      </c>
      <c r="G16" s="397"/>
      <c r="H16" s="398"/>
      <c r="I16" s="374"/>
      <c r="J16" s="375"/>
      <c r="K16" s="375"/>
      <c r="L16" s="375"/>
      <c r="M16" s="375"/>
      <c r="N16" s="375"/>
      <c r="O16" s="375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22"/>
      <c r="AH16" s="51" t="str">
        <f>I16&amp;I17&amp;I18</f>
        <v/>
      </c>
      <c r="AI16" s="15"/>
      <c r="AO16" s="82"/>
      <c r="AP16" s="380"/>
      <c r="AQ16" s="381"/>
      <c r="AR16" s="381"/>
      <c r="AS16" s="381"/>
      <c r="AT16" s="382"/>
      <c r="AU16" s="465" t="s">
        <v>457</v>
      </c>
      <c r="AV16" s="466"/>
      <c r="AW16" s="467"/>
      <c r="AX16" s="468" t="s">
        <v>530</v>
      </c>
      <c r="AY16" s="469"/>
      <c r="AZ16" s="469"/>
      <c r="BA16" s="469"/>
      <c r="BB16" s="469"/>
      <c r="BC16" s="469"/>
      <c r="BD16" s="469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22"/>
      <c r="BW16" s="90"/>
    </row>
    <row r="17" spans="1:75" s="1" customFormat="1" ht="15" customHeight="1">
      <c r="A17" s="380"/>
      <c r="B17" s="381"/>
      <c r="C17" s="381"/>
      <c r="D17" s="381"/>
      <c r="E17" s="382"/>
      <c r="F17" s="396" t="s">
        <v>514</v>
      </c>
      <c r="G17" s="397"/>
      <c r="H17" s="398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400"/>
      <c r="AH17" s="15"/>
      <c r="AI17" s="15"/>
      <c r="AO17" s="82"/>
      <c r="AP17" s="380"/>
      <c r="AQ17" s="381"/>
      <c r="AR17" s="381"/>
      <c r="AS17" s="381"/>
      <c r="AT17" s="382"/>
      <c r="AU17" s="465" t="s">
        <v>514</v>
      </c>
      <c r="AV17" s="466"/>
      <c r="AW17" s="467"/>
      <c r="AX17" s="470" t="s">
        <v>454</v>
      </c>
      <c r="AY17" s="470"/>
      <c r="AZ17" s="470"/>
      <c r="BA17" s="470"/>
      <c r="BB17" s="470"/>
      <c r="BC17" s="470"/>
      <c r="BD17" s="470"/>
      <c r="BE17" s="470"/>
      <c r="BF17" s="470"/>
      <c r="BG17" s="470"/>
      <c r="BH17" s="470"/>
      <c r="BI17" s="470"/>
      <c r="BJ17" s="470"/>
      <c r="BK17" s="470"/>
      <c r="BL17" s="470"/>
      <c r="BM17" s="470"/>
      <c r="BN17" s="470"/>
      <c r="BO17" s="470"/>
      <c r="BP17" s="470"/>
      <c r="BQ17" s="470"/>
      <c r="BR17" s="470"/>
      <c r="BS17" s="470"/>
      <c r="BT17" s="470"/>
      <c r="BU17" s="470"/>
      <c r="BV17" s="471"/>
      <c r="BW17" s="90"/>
    </row>
    <row r="18" spans="1:75" s="1" customFormat="1" ht="15" customHeight="1">
      <c r="A18" s="312"/>
      <c r="B18" s="313"/>
      <c r="C18" s="313"/>
      <c r="D18" s="313"/>
      <c r="E18" s="314"/>
      <c r="F18" s="401" t="s">
        <v>880</v>
      </c>
      <c r="G18" s="402"/>
      <c r="H18" s="403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73"/>
      <c r="AH18" s="15"/>
      <c r="AI18" s="15"/>
      <c r="AO18" s="82"/>
      <c r="AP18" s="312"/>
      <c r="AQ18" s="313"/>
      <c r="AR18" s="313"/>
      <c r="AS18" s="313"/>
      <c r="AT18" s="314"/>
      <c r="AU18" s="472" t="s">
        <v>880</v>
      </c>
      <c r="AV18" s="473"/>
      <c r="AW18" s="474"/>
      <c r="AX18" s="475" t="s">
        <v>479</v>
      </c>
      <c r="AY18" s="475"/>
      <c r="AZ18" s="475"/>
      <c r="BA18" s="475"/>
      <c r="BB18" s="475"/>
      <c r="BC18" s="475"/>
      <c r="BD18" s="475"/>
      <c r="BE18" s="475"/>
      <c r="BF18" s="475"/>
      <c r="BG18" s="475"/>
      <c r="BH18" s="475"/>
      <c r="BI18" s="475"/>
      <c r="BJ18" s="475"/>
      <c r="BK18" s="475"/>
      <c r="BL18" s="475"/>
      <c r="BM18" s="475"/>
      <c r="BN18" s="475"/>
      <c r="BO18" s="475"/>
      <c r="BP18" s="475"/>
      <c r="BQ18" s="475"/>
      <c r="BR18" s="475"/>
      <c r="BS18" s="475"/>
      <c r="BT18" s="475"/>
      <c r="BU18" s="475"/>
      <c r="BV18" s="476"/>
      <c r="BW18" s="90"/>
    </row>
    <row r="19" spans="1:75" s="1" customFormat="1" ht="15" customHeight="1">
      <c r="A19" s="380" t="s">
        <v>8</v>
      </c>
      <c r="B19" s="381"/>
      <c r="C19" s="381"/>
      <c r="D19" s="381"/>
      <c r="E19" s="382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  <c r="AF19" s="384"/>
      <c r="AG19" s="385"/>
      <c r="AH19" s="15"/>
      <c r="AI19" s="15"/>
      <c r="AO19" s="82"/>
      <c r="AP19" s="380" t="s">
        <v>8</v>
      </c>
      <c r="AQ19" s="381"/>
      <c r="AR19" s="381"/>
      <c r="AS19" s="381"/>
      <c r="AT19" s="382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77" t="s">
        <v>480</v>
      </c>
      <c r="BG19" s="477"/>
      <c r="BH19" s="477"/>
      <c r="BI19" s="477"/>
      <c r="BJ19" s="477"/>
      <c r="BK19" s="477"/>
      <c r="BL19" s="477"/>
      <c r="BM19" s="477"/>
      <c r="BN19" s="477"/>
      <c r="BO19" s="477"/>
      <c r="BP19" s="477"/>
      <c r="BQ19" s="477"/>
      <c r="BR19" s="477"/>
      <c r="BS19" s="477"/>
      <c r="BT19" s="477"/>
      <c r="BU19" s="477"/>
      <c r="BV19" s="478"/>
      <c r="BW19" s="90"/>
    </row>
    <row r="20" spans="1:75" s="1" customFormat="1" ht="30" customHeight="1">
      <c r="A20" s="383" t="s">
        <v>468</v>
      </c>
      <c r="B20" s="381"/>
      <c r="C20" s="381"/>
      <c r="D20" s="381"/>
      <c r="E20" s="381"/>
      <c r="F20" s="321" t="s">
        <v>9</v>
      </c>
      <c r="G20" s="322"/>
      <c r="H20" s="323"/>
      <c r="I20" s="324"/>
      <c r="J20" s="324"/>
      <c r="K20" s="324"/>
      <c r="L20" s="324"/>
      <c r="M20" s="324"/>
      <c r="N20" s="325"/>
      <c r="O20" s="321" t="s">
        <v>10</v>
      </c>
      <c r="P20" s="322"/>
      <c r="Q20" s="323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73"/>
      <c r="AH20" s="15"/>
      <c r="AI20" s="15"/>
      <c r="AO20" s="82"/>
      <c r="AP20" s="383" t="s">
        <v>468</v>
      </c>
      <c r="AQ20" s="381"/>
      <c r="AR20" s="381"/>
      <c r="AS20" s="381"/>
      <c r="AT20" s="381"/>
      <c r="AU20" s="321" t="s">
        <v>9</v>
      </c>
      <c r="AV20" s="322"/>
      <c r="AW20" s="479" t="s">
        <v>517</v>
      </c>
      <c r="AX20" s="475"/>
      <c r="AY20" s="475"/>
      <c r="AZ20" s="475"/>
      <c r="BA20" s="475"/>
      <c r="BB20" s="475"/>
      <c r="BC20" s="480"/>
      <c r="BD20" s="321" t="s">
        <v>10</v>
      </c>
      <c r="BE20" s="322"/>
      <c r="BF20" s="479" t="s">
        <v>518</v>
      </c>
      <c r="BG20" s="475"/>
      <c r="BH20" s="475"/>
      <c r="BI20" s="475"/>
      <c r="BJ20" s="475"/>
      <c r="BK20" s="475"/>
      <c r="BL20" s="475"/>
      <c r="BM20" s="475"/>
      <c r="BN20" s="475"/>
      <c r="BO20" s="475"/>
      <c r="BP20" s="475"/>
      <c r="BQ20" s="475"/>
      <c r="BR20" s="475"/>
      <c r="BS20" s="475"/>
      <c r="BT20" s="475"/>
      <c r="BU20" s="475"/>
      <c r="BV20" s="476"/>
      <c r="BW20" s="90"/>
    </row>
    <row r="21" spans="1:75" s="1" customFormat="1" ht="15" customHeight="1">
      <c r="A21" s="309" t="s">
        <v>469</v>
      </c>
      <c r="B21" s="310"/>
      <c r="C21" s="310"/>
      <c r="D21" s="310"/>
      <c r="E21" s="311"/>
      <c r="F21" s="299"/>
      <c r="G21" s="300"/>
      <c r="H21" s="300"/>
      <c r="I21" s="300"/>
      <c r="J21" s="300"/>
      <c r="K21" s="300"/>
      <c r="L21" s="300"/>
      <c r="M21" s="300"/>
      <c r="N21" s="300"/>
      <c r="O21" s="56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19"/>
      <c r="AH21" s="15"/>
      <c r="AI21" s="15"/>
      <c r="AO21" s="82"/>
      <c r="AP21" s="309" t="s">
        <v>469</v>
      </c>
      <c r="AQ21" s="310"/>
      <c r="AR21" s="310"/>
      <c r="AS21" s="310"/>
      <c r="AT21" s="311"/>
      <c r="AU21" s="481" t="s">
        <v>483</v>
      </c>
      <c r="AV21" s="482"/>
      <c r="AW21" s="482"/>
      <c r="AX21" s="482"/>
      <c r="AY21" s="482"/>
      <c r="AZ21" s="482"/>
      <c r="BA21" s="482"/>
      <c r="BB21" s="482"/>
      <c r="BC21" s="482"/>
      <c r="BD21" s="56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19"/>
      <c r="BW21" s="90"/>
    </row>
    <row r="22" spans="1:75" s="1" customFormat="1" ht="15" customHeight="1">
      <c r="A22" s="309" t="s">
        <v>471</v>
      </c>
      <c r="B22" s="310"/>
      <c r="C22" s="310"/>
      <c r="D22" s="310"/>
      <c r="E22" s="311"/>
      <c r="F22" s="299"/>
      <c r="G22" s="300"/>
      <c r="H22" s="300"/>
      <c r="I22" s="300"/>
      <c r="J22" s="300"/>
      <c r="K22" s="300"/>
      <c r="L22" s="300"/>
      <c r="M22" s="300"/>
      <c r="N22" s="300"/>
      <c r="O22" s="57"/>
      <c r="P22" s="128"/>
      <c r="Q22" s="128"/>
      <c r="R22" s="128"/>
      <c r="S22" s="128"/>
      <c r="T22" s="120"/>
      <c r="U22" s="120"/>
      <c r="V22" s="120"/>
      <c r="W22" s="120"/>
      <c r="X22" s="120"/>
      <c r="Y22" s="120"/>
      <c r="Z22" s="120"/>
      <c r="AA22" s="120"/>
      <c r="AB22" s="120"/>
      <c r="AC22" s="128"/>
      <c r="AD22" s="128"/>
      <c r="AE22" s="128"/>
      <c r="AF22" s="128"/>
      <c r="AG22" s="121"/>
      <c r="AH22" s="15"/>
      <c r="AI22" s="15"/>
      <c r="AO22" s="82"/>
      <c r="AP22" s="309" t="s">
        <v>471</v>
      </c>
      <c r="AQ22" s="310"/>
      <c r="AR22" s="310"/>
      <c r="AS22" s="310"/>
      <c r="AT22" s="311"/>
      <c r="AU22" s="481" t="s">
        <v>489</v>
      </c>
      <c r="AV22" s="482"/>
      <c r="AW22" s="482"/>
      <c r="AX22" s="482"/>
      <c r="AY22" s="482"/>
      <c r="AZ22" s="482"/>
      <c r="BA22" s="482"/>
      <c r="BB22" s="482"/>
      <c r="BC22" s="482"/>
      <c r="BD22" s="57"/>
      <c r="BE22" s="141"/>
      <c r="BF22" s="141"/>
      <c r="BG22" s="141"/>
      <c r="BH22" s="141"/>
      <c r="BI22" s="120"/>
      <c r="BJ22" s="120"/>
      <c r="BK22" s="120"/>
      <c r="BL22" s="120"/>
      <c r="BM22" s="120"/>
      <c r="BN22" s="120"/>
      <c r="BO22" s="120"/>
      <c r="BP22" s="120"/>
      <c r="BQ22" s="120"/>
      <c r="BR22" s="141"/>
      <c r="BS22" s="141"/>
      <c r="BT22" s="141"/>
      <c r="BU22" s="141"/>
      <c r="BV22" s="121"/>
      <c r="BW22" s="90"/>
    </row>
    <row r="23" spans="1:75" s="1" customFormat="1" ht="15" customHeight="1" thickBot="1">
      <c r="A23" s="288" t="s">
        <v>470</v>
      </c>
      <c r="B23" s="289"/>
      <c r="C23" s="289"/>
      <c r="D23" s="289"/>
      <c r="E23" s="290"/>
      <c r="F23" s="326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9"/>
      <c r="AH23" s="15"/>
      <c r="AI23" s="15"/>
      <c r="AO23" s="82"/>
      <c r="AP23" s="288" t="s">
        <v>470</v>
      </c>
      <c r="AQ23" s="289"/>
      <c r="AR23" s="289"/>
      <c r="AS23" s="289"/>
      <c r="AT23" s="290"/>
      <c r="AU23" s="483" t="s">
        <v>519</v>
      </c>
      <c r="AV23" s="484"/>
      <c r="AW23" s="484"/>
      <c r="AX23" s="484"/>
      <c r="AY23" s="484"/>
      <c r="AZ23" s="484"/>
      <c r="BA23" s="484"/>
      <c r="BB23" s="484"/>
      <c r="BC23" s="484"/>
      <c r="BD23" s="484"/>
      <c r="BE23" s="484"/>
      <c r="BF23" s="484"/>
      <c r="BG23" s="484"/>
      <c r="BH23" s="484"/>
      <c r="BI23" s="485"/>
      <c r="BJ23" s="485"/>
      <c r="BK23" s="485"/>
      <c r="BL23" s="485"/>
      <c r="BM23" s="485"/>
      <c r="BN23" s="485"/>
      <c r="BO23" s="485"/>
      <c r="BP23" s="485"/>
      <c r="BQ23" s="485"/>
      <c r="BR23" s="485"/>
      <c r="BS23" s="485"/>
      <c r="BT23" s="485"/>
      <c r="BU23" s="485"/>
      <c r="BV23" s="486"/>
      <c r="BW23" s="90"/>
    </row>
    <row r="24" spans="1:75" s="1" customFormat="1" ht="15" customHeight="1">
      <c r="AH24" s="15"/>
      <c r="AI24" s="15"/>
      <c r="AO24" s="82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90"/>
    </row>
    <row r="25" spans="1:75" s="1" customFormat="1" ht="15" customHeight="1" thickBot="1">
      <c r="A25" s="1" t="s">
        <v>72</v>
      </c>
      <c r="AH25" s="15"/>
      <c r="AI25" s="15"/>
      <c r="AO25" s="82"/>
      <c r="AP25" s="83" t="s">
        <v>72</v>
      </c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90"/>
    </row>
    <row r="26" spans="1:75" s="1" customFormat="1" ht="15" customHeight="1">
      <c r="A26" s="294" t="s">
        <v>8</v>
      </c>
      <c r="B26" s="295"/>
      <c r="C26" s="295"/>
      <c r="D26" s="295"/>
      <c r="E26" s="296"/>
      <c r="F26" s="387" t="str">
        <f>IF(AH13="","",AH13)</f>
        <v/>
      </c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8"/>
      <c r="AH26" s="50" t="str">
        <f>IF(Q26="","",F26&amp;"　"&amp;Q26)</f>
        <v/>
      </c>
      <c r="AI26" s="15"/>
      <c r="AO26" s="82"/>
      <c r="AP26" s="294" t="s">
        <v>8</v>
      </c>
      <c r="AQ26" s="295"/>
      <c r="AR26" s="295"/>
      <c r="AS26" s="295"/>
      <c r="AT26" s="296"/>
      <c r="AU26" s="387" t="s">
        <v>477</v>
      </c>
      <c r="AV26" s="388"/>
      <c r="AW26" s="388"/>
      <c r="AX26" s="388"/>
      <c r="AY26" s="388"/>
      <c r="AZ26" s="388"/>
      <c r="BA26" s="388"/>
      <c r="BB26" s="388"/>
      <c r="BC26" s="388"/>
      <c r="BD26" s="388"/>
      <c r="BE26" s="388"/>
      <c r="BF26" s="487" t="s">
        <v>484</v>
      </c>
      <c r="BG26" s="487"/>
      <c r="BH26" s="487"/>
      <c r="BI26" s="487"/>
      <c r="BJ26" s="487"/>
      <c r="BK26" s="487"/>
      <c r="BL26" s="487"/>
      <c r="BM26" s="487"/>
      <c r="BN26" s="487"/>
      <c r="BO26" s="487"/>
      <c r="BP26" s="487"/>
      <c r="BQ26" s="487"/>
      <c r="BR26" s="487"/>
      <c r="BS26" s="487"/>
      <c r="BT26" s="487"/>
      <c r="BU26" s="487"/>
      <c r="BV26" s="488"/>
      <c r="BW26" s="90"/>
    </row>
    <row r="27" spans="1:75" s="1" customFormat="1" ht="30" customHeight="1">
      <c r="A27" s="366" t="s">
        <v>11</v>
      </c>
      <c r="B27" s="367"/>
      <c r="C27" s="367"/>
      <c r="D27" s="367"/>
      <c r="E27" s="368"/>
      <c r="F27" s="321" t="str">
        <f>AH14</f>
        <v/>
      </c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73"/>
      <c r="AH27" s="50" t="str">
        <f>IF(Q27="","",F27&amp;"　"&amp;Q27)</f>
        <v/>
      </c>
      <c r="AI27" s="15"/>
      <c r="AO27" s="82"/>
      <c r="AP27" s="366" t="s">
        <v>11</v>
      </c>
      <c r="AQ27" s="367"/>
      <c r="AR27" s="367"/>
      <c r="AS27" s="367"/>
      <c r="AT27" s="368"/>
      <c r="AU27" s="321" t="s">
        <v>520</v>
      </c>
      <c r="AV27" s="386"/>
      <c r="AW27" s="386"/>
      <c r="AX27" s="386"/>
      <c r="AY27" s="386"/>
      <c r="AZ27" s="386"/>
      <c r="BA27" s="386"/>
      <c r="BB27" s="386"/>
      <c r="BC27" s="386"/>
      <c r="BD27" s="386"/>
      <c r="BE27" s="386"/>
      <c r="BF27" s="475" t="s">
        <v>521</v>
      </c>
      <c r="BG27" s="475"/>
      <c r="BH27" s="475"/>
      <c r="BI27" s="475"/>
      <c r="BJ27" s="475"/>
      <c r="BK27" s="475"/>
      <c r="BL27" s="475"/>
      <c r="BM27" s="475"/>
      <c r="BN27" s="475"/>
      <c r="BO27" s="475"/>
      <c r="BP27" s="475"/>
      <c r="BQ27" s="475"/>
      <c r="BR27" s="475"/>
      <c r="BS27" s="475"/>
      <c r="BT27" s="475"/>
      <c r="BU27" s="475"/>
      <c r="BV27" s="476"/>
      <c r="BW27" s="90"/>
    </row>
    <row r="28" spans="1:75" s="1" customFormat="1" ht="15" customHeight="1">
      <c r="A28" s="389" t="s">
        <v>465</v>
      </c>
      <c r="B28" s="390"/>
      <c r="C28" s="390"/>
      <c r="D28" s="390"/>
      <c r="E28" s="391"/>
      <c r="F28" s="392" t="s">
        <v>458</v>
      </c>
      <c r="G28" s="393"/>
      <c r="H28" s="394"/>
      <c r="I28" s="61" t="s">
        <v>27</v>
      </c>
      <c r="J28" s="395"/>
      <c r="K28" s="395"/>
      <c r="L28" s="129" t="s">
        <v>456</v>
      </c>
      <c r="M28" s="395"/>
      <c r="N28" s="395"/>
      <c r="O28" s="395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64"/>
      <c r="AH28" s="117" t="str">
        <f>AI28&amp;AJ28</f>
        <v/>
      </c>
      <c r="AI28" s="118" t="str">
        <f>IF(J28="","",J28&amp;L28)</f>
        <v/>
      </c>
      <c r="AJ28" s="118" t="str">
        <f>IF(M28="","",M28)</f>
        <v/>
      </c>
      <c r="AO28" s="82"/>
      <c r="AP28" s="389" t="s">
        <v>465</v>
      </c>
      <c r="AQ28" s="390"/>
      <c r="AR28" s="390"/>
      <c r="AS28" s="390"/>
      <c r="AT28" s="391"/>
      <c r="AU28" s="461" t="s">
        <v>458</v>
      </c>
      <c r="AV28" s="462"/>
      <c r="AW28" s="463"/>
      <c r="AX28" s="61" t="s">
        <v>27</v>
      </c>
      <c r="AY28" s="464" t="s">
        <v>481</v>
      </c>
      <c r="AZ28" s="464"/>
      <c r="BA28" s="130" t="s">
        <v>456</v>
      </c>
      <c r="BB28" s="464" t="s">
        <v>482</v>
      </c>
      <c r="BC28" s="464"/>
      <c r="BD28" s="464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64"/>
      <c r="BW28" s="90"/>
    </row>
    <row r="29" spans="1:75" s="1" customFormat="1" ht="15" customHeight="1">
      <c r="A29" s="380"/>
      <c r="B29" s="381"/>
      <c r="C29" s="381"/>
      <c r="D29" s="381"/>
      <c r="E29" s="382"/>
      <c r="F29" s="396" t="s">
        <v>457</v>
      </c>
      <c r="G29" s="397"/>
      <c r="H29" s="398"/>
      <c r="I29" s="374"/>
      <c r="J29" s="375"/>
      <c r="K29" s="375"/>
      <c r="L29" s="375"/>
      <c r="M29" s="375"/>
      <c r="N29" s="375"/>
      <c r="O29" s="375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22"/>
      <c r="AH29" s="51" t="str">
        <f>I29&amp;I30&amp;I31</f>
        <v/>
      </c>
      <c r="AI29" s="15"/>
      <c r="AO29" s="82"/>
      <c r="AP29" s="380"/>
      <c r="AQ29" s="381"/>
      <c r="AR29" s="381"/>
      <c r="AS29" s="381"/>
      <c r="AT29" s="382"/>
      <c r="AU29" s="465" t="s">
        <v>457</v>
      </c>
      <c r="AV29" s="466"/>
      <c r="AW29" s="467"/>
      <c r="AX29" s="468" t="s">
        <v>478</v>
      </c>
      <c r="AY29" s="469"/>
      <c r="AZ29" s="469"/>
      <c r="BA29" s="469"/>
      <c r="BB29" s="469"/>
      <c r="BC29" s="469"/>
      <c r="BD29" s="469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22"/>
      <c r="BW29" s="90"/>
    </row>
    <row r="30" spans="1:75" s="1" customFormat="1" ht="15" customHeight="1">
      <c r="A30" s="380"/>
      <c r="B30" s="381"/>
      <c r="C30" s="381"/>
      <c r="D30" s="381"/>
      <c r="E30" s="382"/>
      <c r="F30" s="396" t="s">
        <v>514</v>
      </c>
      <c r="G30" s="397"/>
      <c r="H30" s="398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400"/>
      <c r="AH30" s="15"/>
      <c r="AI30" s="15"/>
      <c r="AO30" s="82"/>
      <c r="AP30" s="380"/>
      <c r="AQ30" s="381"/>
      <c r="AR30" s="381"/>
      <c r="AS30" s="381"/>
      <c r="AT30" s="382"/>
      <c r="AU30" s="465" t="s">
        <v>514</v>
      </c>
      <c r="AV30" s="466"/>
      <c r="AW30" s="467"/>
      <c r="AX30" s="470" t="s">
        <v>454</v>
      </c>
      <c r="AY30" s="470"/>
      <c r="AZ30" s="470"/>
      <c r="BA30" s="470"/>
      <c r="BB30" s="470"/>
      <c r="BC30" s="470"/>
      <c r="BD30" s="470"/>
      <c r="BE30" s="470"/>
      <c r="BF30" s="470"/>
      <c r="BG30" s="470"/>
      <c r="BH30" s="470"/>
      <c r="BI30" s="470"/>
      <c r="BJ30" s="470"/>
      <c r="BK30" s="470"/>
      <c r="BL30" s="470"/>
      <c r="BM30" s="470"/>
      <c r="BN30" s="470"/>
      <c r="BO30" s="470"/>
      <c r="BP30" s="470"/>
      <c r="BQ30" s="470"/>
      <c r="BR30" s="470"/>
      <c r="BS30" s="470"/>
      <c r="BT30" s="470"/>
      <c r="BU30" s="470"/>
      <c r="BV30" s="471"/>
      <c r="BW30" s="90"/>
    </row>
    <row r="31" spans="1:75" s="1" customFormat="1" ht="15" customHeight="1">
      <c r="A31" s="312"/>
      <c r="B31" s="313"/>
      <c r="C31" s="313"/>
      <c r="D31" s="313"/>
      <c r="E31" s="314"/>
      <c r="F31" s="401" t="s">
        <v>880</v>
      </c>
      <c r="G31" s="402"/>
      <c r="H31" s="403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73"/>
      <c r="AH31" s="15"/>
      <c r="AI31" s="15"/>
      <c r="AO31" s="82"/>
      <c r="AP31" s="312"/>
      <c r="AQ31" s="313"/>
      <c r="AR31" s="313"/>
      <c r="AS31" s="313"/>
      <c r="AT31" s="314"/>
      <c r="AU31" s="472" t="s">
        <v>880</v>
      </c>
      <c r="AV31" s="473"/>
      <c r="AW31" s="474"/>
      <c r="AX31" s="475" t="s">
        <v>485</v>
      </c>
      <c r="AY31" s="475"/>
      <c r="AZ31" s="475"/>
      <c r="BA31" s="475"/>
      <c r="BB31" s="475"/>
      <c r="BC31" s="475"/>
      <c r="BD31" s="475"/>
      <c r="BE31" s="475"/>
      <c r="BF31" s="475"/>
      <c r="BG31" s="475"/>
      <c r="BH31" s="475"/>
      <c r="BI31" s="475"/>
      <c r="BJ31" s="475"/>
      <c r="BK31" s="475"/>
      <c r="BL31" s="475"/>
      <c r="BM31" s="475"/>
      <c r="BN31" s="475"/>
      <c r="BO31" s="475"/>
      <c r="BP31" s="475"/>
      <c r="BQ31" s="475"/>
      <c r="BR31" s="475"/>
      <c r="BS31" s="475"/>
      <c r="BT31" s="475"/>
      <c r="BU31" s="475"/>
      <c r="BV31" s="476"/>
      <c r="BW31" s="90"/>
    </row>
    <row r="32" spans="1:75" s="1" customFormat="1" ht="15" customHeight="1">
      <c r="A32" s="380" t="s">
        <v>8</v>
      </c>
      <c r="B32" s="381"/>
      <c r="C32" s="381"/>
      <c r="D32" s="381"/>
      <c r="E32" s="382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4"/>
      <c r="AF32" s="384"/>
      <c r="AG32" s="385"/>
      <c r="AH32" s="15"/>
      <c r="AI32" s="15"/>
      <c r="AO32" s="82"/>
      <c r="AP32" s="380" t="s">
        <v>8</v>
      </c>
      <c r="AQ32" s="381"/>
      <c r="AR32" s="381"/>
      <c r="AS32" s="381"/>
      <c r="AT32" s="382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77" t="s">
        <v>486</v>
      </c>
      <c r="BG32" s="477"/>
      <c r="BH32" s="477"/>
      <c r="BI32" s="477"/>
      <c r="BJ32" s="477"/>
      <c r="BK32" s="477"/>
      <c r="BL32" s="477"/>
      <c r="BM32" s="477"/>
      <c r="BN32" s="477"/>
      <c r="BO32" s="477"/>
      <c r="BP32" s="477"/>
      <c r="BQ32" s="477"/>
      <c r="BR32" s="477"/>
      <c r="BS32" s="477"/>
      <c r="BT32" s="477"/>
      <c r="BU32" s="477"/>
      <c r="BV32" s="478"/>
      <c r="BW32" s="90"/>
    </row>
    <row r="33" spans="1:75" s="1" customFormat="1" ht="30" customHeight="1">
      <c r="A33" s="383" t="s">
        <v>468</v>
      </c>
      <c r="B33" s="381"/>
      <c r="C33" s="381"/>
      <c r="D33" s="381"/>
      <c r="E33" s="381"/>
      <c r="F33" s="321" t="s">
        <v>9</v>
      </c>
      <c r="G33" s="322"/>
      <c r="H33" s="323"/>
      <c r="I33" s="324"/>
      <c r="J33" s="324"/>
      <c r="K33" s="324"/>
      <c r="L33" s="324"/>
      <c r="M33" s="324"/>
      <c r="N33" s="325"/>
      <c r="O33" s="321" t="s">
        <v>10</v>
      </c>
      <c r="P33" s="322"/>
      <c r="Q33" s="323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73"/>
      <c r="AH33" s="15"/>
      <c r="AI33" s="15"/>
      <c r="AO33" s="82"/>
      <c r="AP33" s="383" t="s">
        <v>468</v>
      </c>
      <c r="AQ33" s="381"/>
      <c r="AR33" s="381"/>
      <c r="AS33" s="381"/>
      <c r="AT33" s="381"/>
      <c r="AU33" s="321" t="s">
        <v>9</v>
      </c>
      <c r="AV33" s="322"/>
      <c r="AW33" s="479" t="s">
        <v>522</v>
      </c>
      <c r="AX33" s="475"/>
      <c r="AY33" s="475"/>
      <c r="AZ33" s="475"/>
      <c r="BA33" s="475"/>
      <c r="BB33" s="475"/>
      <c r="BC33" s="480"/>
      <c r="BD33" s="321" t="s">
        <v>10</v>
      </c>
      <c r="BE33" s="322"/>
      <c r="BF33" s="479" t="s">
        <v>523</v>
      </c>
      <c r="BG33" s="475"/>
      <c r="BH33" s="475"/>
      <c r="BI33" s="475"/>
      <c r="BJ33" s="475"/>
      <c r="BK33" s="475"/>
      <c r="BL33" s="475"/>
      <c r="BM33" s="475"/>
      <c r="BN33" s="475"/>
      <c r="BO33" s="475"/>
      <c r="BP33" s="475"/>
      <c r="BQ33" s="475"/>
      <c r="BR33" s="475"/>
      <c r="BS33" s="475"/>
      <c r="BT33" s="475"/>
      <c r="BU33" s="475"/>
      <c r="BV33" s="476"/>
      <c r="BW33" s="90"/>
    </row>
    <row r="34" spans="1:75" s="1" customFormat="1" ht="15" customHeight="1">
      <c r="A34" s="309" t="s">
        <v>469</v>
      </c>
      <c r="B34" s="310"/>
      <c r="C34" s="310"/>
      <c r="D34" s="310"/>
      <c r="E34" s="311"/>
      <c r="F34" s="299"/>
      <c r="G34" s="300"/>
      <c r="H34" s="300"/>
      <c r="I34" s="300"/>
      <c r="J34" s="300"/>
      <c r="K34" s="300"/>
      <c r="L34" s="300"/>
      <c r="M34" s="300"/>
      <c r="N34" s="300"/>
      <c r="O34" s="56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19"/>
      <c r="AH34" s="15"/>
      <c r="AI34" s="15"/>
      <c r="AO34" s="82"/>
      <c r="AP34" s="309" t="s">
        <v>469</v>
      </c>
      <c r="AQ34" s="310"/>
      <c r="AR34" s="310"/>
      <c r="AS34" s="310"/>
      <c r="AT34" s="311"/>
      <c r="AU34" s="481" t="s">
        <v>487</v>
      </c>
      <c r="AV34" s="482"/>
      <c r="AW34" s="482"/>
      <c r="AX34" s="482"/>
      <c r="AY34" s="482"/>
      <c r="AZ34" s="482"/>
      <c r="BA34" s="482"/>
      <c r="BB34" s="482"/>
      <c r="BC34" s="482"/>
      <c r="BD34" s="56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19"/>
      <c r="BW34" s="90"/>
    </row>
    <row r="35" spans="1:75" s="1" customFormat="1" ht="15" customHeight="1">
      <c r="A35" s="309" t="s">
        <v>471</v>
      </c>
      <c r="B35" s="310"/>
      <c r="C35" s="310"/>
      <c r="D35" s="310"/>
      <c r="E35" s="311"/>
      <c r="F35" s="299"/>
      <c r="G35" s="300"/>
      <c r="H35" s="300"/>
      <c r="I35" s="300"/>
      <c r="J35" s="300"/>
      <c r="K35" s="300"/>
      <c r="L35" s="300"/>
      <c r="M35" s="300"/>
      <c r="N35" s="300"/>
      <c r="O35" s="57"/>
      <c r="P35" s="128"/>
      <c r="Q35" s="128"/>
      <c r="R35" s="128"/>
      <c r="S35" s="128"/>
      <c r="T35" s="120"/>
      <c r="U35" s="120"/>
      <c r="V35" s="120"/>
      <c r="W35" s="120"/>
      <c r="X35" s="120"/>
      <c r="Y35" s="120"/>
      <c r="Z35" s="120"/>
      <c r="AA35" s="120"/>
      <c r="AB35" s="120"/>
      <c r="AC35" s="128"/>
      <c r="AD35" s="128"/>
      <c r="AE35" s="128"/>
      <c r="AF35" s="128"/>
      <c r="AG35" s="121"/>
      <c r="AH35" s="15"/>
      <c r="AI35" s="15"/>
      <c r="AO35" s="82"/>
      <c r="AP35" s="309" t="s">
        <v>471</v>
      </c>
      <c r="AQ35" s="310"/>
      <c r="AR35" s="310"/>
      <c r="AS35" s="310"/>
      <c r="AT35" s="311"/>
      <c r="AU35" s="481" t="s">
        <v>488</v>
      </c>
      <c r="AV35" s="482"/>
      <c r="AW35" s="482"/>
      <c r="AX35" s="482"/>
      <c r="AY35" s="482"/>
      <c r="AZ35" s="482"/>
      <c r="BA35" s="482"/>
      <c r="BB35" s="482"/>
      <c r="BC35" s="482"/>
      <c r="BD35" s="57"/>
      <c r="BE35" s="141"/>
      <c r="BF35" s="141"/>
      <c r="BG35" s="141"/>
      <c r="BH35" s="141"/>
      <c r="BI35" s="120"/>
      <c r="BJ35" s="120"/>
      <c r="BK35" s="120"/>
      <c r="BL35" s="120"/>
      <c r="BM35" s="120"/>
      <c r="BN35" s="120"/>
      <c r="BO35" s="120"/>
      <c r="BP35" s="120"/>
      <c r="BQ35" s="120"/>
      <c r="BR35" s="141"/>
      <c r="BS35" s="141"/>
      <c r="BT35" s="141"/>
      <c r="BU35" s="141"/>
      <c r="BV35" s="121"/>
      <c r="BW35" s="90"/>
    </row>
    <row r="36" spans="1:75" s="1" customFormat="1" ht="15" customHeight="1" thickBot="1">
      <c r="A36" s="288" t="s">
        <v>470</v>
      </c>
      <c r="B36" s="289"/>
      <c r="C36" s="289"/>
      <c r="D36" s="289"/>
      <c r="E36" s="290"/>
      <c r="F36" s="326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9"/>
      <c r="AH36" s="15"/>
      <c r="AI36" s="15"/>
      <c r="AO36" s="82"/>
      <c r="AP36" s="288" t="s">
        <v>470</v>
      </c>
      <c r="AQ36" s="289"/>
      <c r="AR36" s="289"/>
      <c r="AS36" s="289"/>
      <c r="AT36" s="290"/>
      <c r="AU36" s="483" t="s">
        <v>524</v>
      </c>
      <c r="AV36" s="484"/>
      <c r="AW36" s="484"/>
      <c r="AX36" s="484"/>
      <c r="AY36" s="484"/>
      <c r="AZ36" s="484"/>
      <c r="BA36" s="484"/>
      <c r="BB36" s="484"/>
      <c r="BC36" s="484"/>
      <c r="BD36" s="484"/>
      <c r="BE36" s="484"/>
      <c r="BF36" s="484"/>
      <c r="BG36" s="484"/>
      <c r="BH36" s="484"/>
      <c r="BI36" s="485"/>
      <c r="BJ36" s="485"/>
      <c r="BK36" s="485"/>
      <c r="BL36" s="485"/>
      <c r="BM36" s="485"/>
      <c r="BN36" s="485"/>
      <c r="BO36" s="485"/>
      <c r="BP36" s="485"/>
      <c r="BQ36" s="485"/>
      <c r="BR36" s="485"/>
      <c r="BS36" s="485"/>
      <c r="BT36" s="485"/>
      <c r="BU36" s="485"/>
      <c r="BV36" s="486"/>
      <c r="BW36" s="90"/>
    </row>
    <row r="37" spans="1:75" s="1" customFormat="1" ht="15" customHeight="1" thickBot="1">
      <c r="AH37" s="15"/>
      <c r="AI37" s="15"/>
      <c r="AO37" s="82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90"/>
    </row>
    <row r="38" spans="1:75" s="1" customFormat="1" ht="30" customHeight="1">
      <c r="A38" s="291" t="s">
        <v>501</v>
      </c>
      <c r="B38" s="292"/>
      <c r="C38" s="292"/>
      <c r="D38" s="292"/>
      <c r="E38" s="293"/>
      <c r="F38" s="303"/>
      <c r="G38" s="304"/>
      <c r="H38" s="304"/>
      <c r="I38" s="304"/>
      <c r="J38" s="304"/>
      <c r="K38" s="304"/>
      <c r="L38" s="304"/>
      <c r="M38" s="304"/>
      <c r="N38" s="304"/>
      <c r="O38" s="304"/>
      <c r="P38" s="305" t="s">
        <v>493</v>
      </c>
      <c r="Q38" s="306"/>
      <c r="R38" s="301" t="s">
        <v>500</v>
      </c>
      <c r="S38" s="292"/>
      <c r="T38" s="292"/>
      <c r="U38" s="292"/>
      <c r="V38" s="293"/>
      <c r="W38" s="303"/>
      <c r="X38" s="304"/>
      <c r="Y38" s="304"/>
      <c r="Z38" s="304"/>
      <c r="AA38" s="304"/>
      <c r="AB38" s="304"/>
      <c r="AC38" s="304"/>
      <c r="AD38" s="304"/>
      <c r="AE38" s="304"/>
      <c r="AF38" s="307" t="s">
        <v>493</v>
      </c>
      <c r="AG38" s="308"/>
      <c r="AH38" s="15"/>
      <c r="AI38" s="15"/>
      <c r="AO38" s="82"/>
      <c r="AP38" s="291" t="s">
        <v>501</v>
      </c>
      <c r="AQ38" s="292"/>
      <c r="AR38" s="292"/>
      <c r="AS38" s="292"/>
      <c r="AT38" s="293"/>
      <c r="AU38" s="489">
        <v>350000</v>
      </c>
      <c r="AV38" s="490"/>
      <c r="AW38" s="490"/>
      <c r="AX38" s="490"/>
      <c r="AY38" s="490"/>
      <c r="AZ38" s="490"/>
      <c r="BA38" s="490"/>
      <c r="BB38" s="490"/>
      <c r="BC38" s="490"/>
      <c r="BD38" s="490"/>
      <c r="BE38" s="305" t="s">
        <v>493</v>
      </c>
      <c r="BF38" s="306"/>
      <c r="BG38" s="301" t="s">
        <v>500</v>
      </c>
      <c r="BH38" s="292"/>
      <c r="BI38" s="292"/>
      <c r="BJ38" s="292"/>
      <c r="BK38" s="293"/>
      <c r="BL38" s="489">
        <v>350000</v>
      </c>
      <c r="BM38" s="490"/>
      <c r="BN38" s="490"/>
      <c r="BO38" s="490"/>
      <c r="BP38" s="490"/>
      <c r="BQ38" s="490"/>
      <c r="BR38" s="490"/>
      <c r="BS38" s="490"/>
      <c r="BT38" s="490"/>
      <c r="BU38" s="307" t="s">
        <v>493</v>
      </c>
      <c r="BV38" s="308"/>
      <c r="BW38" s="90"/>
    </row>
    <row r="39" spans="1:75" s="1" customFormat="1" ht="30" customHeight="1" thickBot="1">
      <c r="A39" s="288" t="s">
        <v>4</v>
      </c>
      <c r="B39" s="289"/>
      <c r="C39" s="289"/>
      <c r="D39" s="289"/>
      <c r="E39" s="289"/>
      <c r="F39" s="315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7"/>
      <c r="R39" s="318" t="s">
        <v>5</v>
      </c>
      <c r="S39" s="289"/>
      <c r="T39" s="290"/>
      <c r="U39" s="319"/>
      <c r="V39" s="320"/>
      <c r="W39" s="320"/>
      <c r="X39" s="320"/>
      <c r="Y39" s="112" t="s">
        <v>494</v>
      </c>
      <c r="Z39" s="318" t="s">
        <v>3</v>
      </c>
      <c r="AA39" s="289"/>
      <c r="AB39" s="290"/>
      <c r="AC39" s="319"/>
      <c r="AD39" s="320"/>
      <c r="AE39" s="320"/>
      <c r="AF39" s="320"/>
      <c r="AG39" s="81" t="s">
        <v>495</v>
      </c>
      <c r="AH39" s="15"/>
      <c r="AI39" s="15"/>
      <c r="AO39" s="82"/>
      <c r="AP39" s="288" t="s">
        <v>4</v>
      </c>
      <c r="AQ39" s="289"/>
      <c r="AR39" s="289"/>
      <c r="AS39" s="289"/>
      <c r="AT39" s="289"/>
      <c r="AU39" s="491">
        <f ca="1">DATE(YEAR(TODAY())-BJ39,6,1)</f>
        <v>34121</v>
      </c>
      <c r="AV39" s="492"/>
      <c r="AW39" s="492"/>
      <c r="AX39" s="492"/>
      <c r="AY39" s="492"/>
      <c r="AZ39" s="492"/>
      <c r="BA39" s="492"/>
      <c r="BB39" s="492"/>
      <c r="BC39" s="492"/>
      <c r="BD39" s="492"/>
      <c r="BE39" s="492"/>
      <c r="BF39" s="493"/>
      <c r="BG39" s="318" t="s">
        <v>5</v>
      </c>
      <c r="BH39" s="289"/>
      <c r="BI39" s="290"/>
      <c r="BJ39" s="494">
        <v>30</v>
      </c>
      <c r="BK39" s="495"/>
      <c r="BL39" s="495"/>
      <c r="BM39" s="495"/>
      <c r="BN39" s="112" t="s">
        <v>494</v>
      </c>
      <c r="BO39" s="318" t="s">
        <v>3</v>
      </c>
      <c r="BP39" s="289"/>
      <c r="BQ39" s="290"/>
      <c r="BR39" s="494">
        <v>18</v>
      </c>
      <c r="BS39" s="495"/>
      <c r="BT39" s="495"/>
      <c r="BU39" s="495"/>
      <c r="BV39" s="81" t="s">
        <v>495</v>
      </c>
      <c r="BW39" s="90"/>
    </row>
    <row r="40" spans="1:75" s="1" customFormat="1" ht="15" customHeight="1">
      <c r="AH40" s="15"/>
      <c r="AI40" s="15"/>
      <c r="AO40" s="82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90"/>
    </row>
    <row r="41" spans="1:75" s="1" customFormat="1" ht="15" customHeight="1" thickBot="1">
      <c r="A41" s="1" t="s">
        <v>71</v>
      </c>
      <c r="AH41" s="15"/>
      <c r="AI41" s="15"/>
      <c r="AO41" s="82"/>
      <c r="AP41" s="83" t="s">
        <v>71</v>
      </c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90"/>
    </row>
    <row r="42" spans="1:75" s="1" customFormat="1" ht="15" customHeight="1">
      <c r="A42" s="294" t="s">
        <v>8</v>
      </c>
      <c r="B42" s="295"/>
      <c r="C42" s="295"/>
      <c r="D42" s="295"/>
      <c r="E42" s="296"/>
      <c r="F42" s="63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8"/>
      <c r="AH42" s="15"/>
      <c r="AI42" s="15"/>
      <c r="AO42" s="82"/>
      <c r="AP42" s="294" t="s">
        <v>8</v>
      </c>
      <c r="AQ42" s="295"/>
      <c r="AR42" s="295"/>
      <c r="AS42" s="295"/>
      <c r="AT42" s="296"/>
      <c r="AU42" s="63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487" t="s">
        <v>491</v>
      </c>
      <c r="BG42" s="487"/>
      <c r="BH42" s="487"/>
      <c r="BI42" s="487"/>
      <c r="BJ42" s="487"/>
      <c r="BK42" s="487"/>
      <c r="BL42" s="487"/>
      <c r="BM42" s="487"/>
      <c r="BN42" s="487"/>
      <c r="BO42" s="487"/>
      <c r="BP42" s="487"/>
      <c r="BQ42" s="487"/>
      <c r="BR42" s="487"/>
      <c r="BS42" s="487"/>
      <c r="BT42" s="487"/>
      <c r="BU42" s="487"/>
      <c r="BV42" s="488"/>
      <c r="BW42" s="90"/>
    </row>
    <row r="43" spans="1:75" s="1" customFormat="1" ht="30" customHeight="1">
      <c r="A43" s="312" t="s">
        <v>10</v>
      </c>
      <c r="B43" s="313"/>
      <c r="C43" s="313"/>
      <c r="D43" s="313"/>
      <c r="E43" s="314"/>
      <c r="F43" s="321" t="s">
        <v>29</v>
      </c>
      <c r="G43" s="322"/>
      <c r="H43" s="323"/>
      <c r="I43" s="324"/>
      <c r="J43" s="324"/>
      <c r="K43" s="324"/>
      <c r="L43" s="324"/>
      <c r="M43" s="324"/>
      <c r="N43" s="325"/>
      <c r="O43" s="321" t="s">
        <v>10</v>
      </c>
      <c r="P43" s="322"/>
      <c r="Q43" s="323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73"/>
      <c r="AH43" s="15"/>
      <c r="AI43" s="15"/>
      <c r="AO43" s="82"/>
      <c r="AP43" s="312" t="s">
        <v>10</v>
      </c>
      <c r="AQ43" s="313"/>
      <c r="AR43" s="313"/>
      <c r="AS43" s="313"/>
      <c r="AT43" s="314"/>
      <c r="AU43" s="321" t="s">
        <v>29</v>
      </c>
      <c r="AV43" s="322"/>
      <c r="AW43" s="479" t="s">
        <v>525</v>
      </c>
      <c r="AX43" s="475"/>
      <c r="AY43" s="475"/>
      <c r="AZ43" s="475"/>
      <c r="BA43" s="475"/>
      <c r="BB43" s="475"/>
      <c r="BC43" s="480"/>
      <c r="BD43" s="321" t="s">
        <v>10</v>
      </c>
      <c r="BE43" s="322"/>
      <c r="BF43" s="479" t="s">
        <v>526</v>
      </c>
      <c r="BG43" s="475"/>
      <c r="BH43" s="475"/>
      <c r="BI43" s="475"/>
      <c r="BJ43" s="475"/>
      <c r="BK43" s="475"/>
      <c r="BL43" s="475"/>
      <c r="BM43" s="475"/>
      <c r="BN43" s="475"/>
      <c r="BO43" s="475"/>
      <c r="BP43" s="475"/>
      <c r="BQ43" s="475"/>
      <c r="BR43" s="475"/>
      <c r="BS43" s="475"/>
      <c r="BT43" s="475"/>
      <c r="BU43" s="475"/>
      <c r="BV43" s="476"/>
      <c r="BW43" s="90"/>
    </row>
    <row r="44" spans="1:75" s="1" customFormat="1" ht="15" customHeight="1">
      <c r="A44" s="309" t="s">
        <v>469</v>
      </c>
      <c r="B44" s="310"/>
      <c r="C44" s="310"/>
      <c r="D44" s="310"/>
      <c r="E44" s="311"/>
      <c r="F44" s="299"/>
      <c r="G44" s="300"/>
      <c r="H44" s="300"/>
      <c r="I44" s="300"/>
      <c r="J44" s="300"/>
      <c r="K44" s="300"/>
      <c r="L44" s="300"/>
      <c r="M44" s="300"/>
      <c r="N44" s="300"/>
      <c r="O44" s="56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19"/>
      <c r="AH44" s="15"/>
      <c r="AI44" s="15"/>
      <c r="AO44" s="82"/>
      <c r="AP44" s="309" t="s">
        <v>469</v>
      </c>
      <c r="AQ44" s="310"/>
      <c r="AR44" s="310"/>
      <c r="AS44" s="310"/>
      <c r="AT44" s="311"/>
      <c r="AU44" s="481" t="s">
        <v>487</v>
      </c>
      <c r="AV44" s="482"/>
      <c r="AW44" s="482"/>
      <c r="AX44" s="482"/>
      <c r="AY44" s="482"/>
      <c r="AZ44" s="482"/>
      <c r="BA44" s="482"/>
      <c r="BB44" s="482"/>
      <c r="BC44" s="482"/>
      <c r="BD44" s="56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19"/>
      <c r="BW44" s="90"/>
    </row>
    <row r="45" spans="1:75" s="1" customFormat="1" ht="15" customHeight="1">
      <c r="A45" s="309" t="s">
        <v>471</v>
      </c>
      <c r="B45" s="310"/>
      <c r="C45" s="310"/>
      <c r="D45" s="310"/>
      <c r="E45" s="311"/>
      <c r="F45" s="299"/>
      <c r="G45" s="300"/>
      <c r="H45" s="300"/>
      <c r="I45" s="300"/>
      <c r="J45" s="300"/>
      <c r="K45" s="300"/>
      <c r="L45" s="300"/>
      <c r="M45" s="300"/>
      <c r="N45" s="300"/>
      <c r="O45" s="57"/>
      <c r="P45" s="128"/>
      <c r="Q45" s="128"/>
      <c r="R45" s="128"/>
      <c r="S45" s="128"/>
      <c r="T45" s="120"/>
      <c r="U45" s="120"/>
      <c r="V45" s="120"/>
      <c r="W45" s="120"/>
      <c r="X45" s="120"/>
      <c r="Y45" s="120"/>
      <c r="Z45" s="120"/>
      <c r="AA45" s="120"/>
      <c r="AB45" s="120"/>
      <c r="AC45" s="128"/>
      <c r="AD45" s="128"/>
      <c r="AE45" s="128"/>
      <c r="AF45" s="128"/>
      <c r="AG45" s="121"/>
      <c r="AH45" s="15"/>
      <c r="AI45" s="15"/>
      <c r="AO45" s="82"/>
      <c r="AP45" s="309" t="s">
        <v>471</v>
      </c>
      <c r="AQ45" s="310"/>
      <c r="AR45" s="310"/>
      <c r="AS45" s="310"/>
      <c r="AT45" s="311"/>
      <c r="AU45" s="481" t="s">
        <v>488</v>
      </c>
      <c r="AV45" s="482"/>
      <c r="AW45" s="482"/>
      <c r="AX45" s="482"/>
      <c r="AY45" s="482"/>
      <c r="AZ45" s="482"/>
      <c r="BA45" s="482"/>
      <c r="BB45" s="482"/>
      <c r="BC45" s="482"/>
      <c r="BD45" s="57"/>
      <c r="BE45" s="141"/>
      <c r="BF45" s="141"/>
      <c r="BG45" s="141"/>
      <c r="BH45" s="141"/>
      <c r="BI45" s="120"/>
      <c r="BJ45" s="120"/>
      <c r="BK45" s="120"/>
      <c r="BL45" s="120"/>
      <c r="BM45" s="120"/>
      <c r="BN45" s="120"/>
      <c r="BO45" s="120"/>
      <c r="BP45" s="120"/>
      <c r="BQ45" s="120"/>
      <c r="BR45" s="141"/>
      <c r="BS45" s="141"/>
      <c r="BT45" s="141"/>
      <c r="BU45" s="141"/>
      <c r="BV45" s="121"/>
      <c r="BW45" s="90"/>
    </row>
    <row r="46" spans="1:75" s="1" customFormat="1" ht="15" customHeight="1" thickBot="1">
      <c r="A46" s="288" t="s">
        <v>470</v>
      </c>
      <c r="B46" s="289"/>
      <c r="C46" s="289"/>
      <c r="D46" s="289"/>
      <c r="E46" s="290"/>
      <c r="F46" s="326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9"/>
      <c r="AH46" s="15"/>
      <c r="AI46" s="15"/>
      <c r="AO46" s="82"/>
      <c r="AP46" s="288" t="s">
        <v>470</v>
      </c>
      <c r="AQ46" s="289"/>
      <c r="AR46" s="289"/>
      <c r="AS46" s="289"/>
      <c r="AT46" s="290"/>
      <c r="AU46" s="483" t="s">
        <v>527</v>
      </c>
      <c r="AV46" s="484"/>
      <c r="AW46" s="484"/>
      <c r="AX46" s="484"/>
      <c r="AY46" s="484"/>
      <c r="AZ46" s="484"/>
      <c r="BA46" s="484"/>
      <c r="BB46" s="484"/>
      <c r="BC46" s="484"/>
      <c r="BD46" s="484"/>
      <c r="BE46" s="484"/>
      <c r="BF46" s="484"/>
      <c r="BG46" s="484"/>
      <c r="BH46" s="484"/>
      <c r="BI46" s="485"/>
      <c r="BJ46" s="485"/>
      <c r="BK46" s="485"/>
      <c r="BL46" s="485"/>
      <c r="BM46" s="485"/>
      <c r="BN46" s="485"/>
      <c r="BO46" s="485"/>
      <c r="BP46" s="485"/>
      <c r="BQ46" s="485"/>
      <c r="BR46" s="485"/>
      <c r="BS46" s="485"/>
      <c r="BT46" s="485"/>
      <c r="BU46" s="485"/>
      <c r="BV46" s="486"/>
      <c r="BW46" s="90"/>
    </row>
    <row r="47" spans="1:75" s="1" customFormat="1" ht="15" customHeight="1">
      <c r="A47" s="8"/>
      <c r="B47" s="4"/>
      <c r="C47" s="4"/>
      <c r="D47" s="4"/>
      <c r="E47" s="4"/>
      <c r="F47" s="4"/>
      <c r="AH47" s="15"/>
      <c r="AI47" s="15"/>
      <c r="AO47" s="82"/>
      <c r="AP47" s="107"/>
      <c r="AQ47" s="99"/>
      <c r="AR47" s="99"/>
      <c r="AS47" s="99"/>
      <c r="AT47" s="99"/>
      <c r="AU47" s="99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90"/>
    </row>
    <row r="48" spans="1:75" s="1" customFormat="1" ht="15" customHeight="1">
      <c r="A48" s="8"/>
      <c r="B48" s="4"/>
      <c r="C48" s="4"/>
      <c r="D48" s="4"/>
      <c r="E48" s="4"/>
      <c r="F48" s="4"/>
      <c r="AH48" s="15"/>
      <c r="AI48" s="15"/>
      <c r="AO48" s="82"/>
      <c r="AP48" s="107"/>
      <c r="AQ48" s="99"/>
      <c r="AR48" s="99"/>
      <c r="AS48" s="99"/>
      <c r="AT48" s="99"/>
      <c r="AU48" s="99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90"/>
    </row>
    <row r="49" spans="1:75" ht="15" customHeight="1" thickBot="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O49" s="82"/>
      <c r="AP49" s="83" t="s">
        <v>89</v>
      </c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90"/>
    </row>
    <row r="50" spans="1:75" ht="30" customHeight="1" thickBot="1">
      <c r="A50" s="330" t="s">
        <v>6</v>
      </c>
      <c r="B50" s="331"/>
      <c r="C50" s="331"/>
      <c r="D50" s="331"/>
      <c r="E50" s="332"/>
      <c r="F50" s="71">
        <v>1</v>
      </c>
      <c r="G50" s="376"/>
      <c r="H50" s="377"/>
      <c r="I50" s="377"/>
      <c r="J50" s="377"/>
      <c r="K50" s="377"/>
      <c r="L50" s="377"/>
      <c r="M50" s="377"/>
      <c r="N50" s="378"/>
      <c r="O50" s="277" t="s">
        <v>473</v>
      </c>
      <c r="P50" s="249"/>
      <c r="Q50" s="249"/>
      <c r="R50" s="250"/>
      <c r="S50" s="72" t="s">
        <v>74</v>
      </c>
      <c r="T50" s="278"/>
      <c r="U50" s="278"/>
      <c r="V50" s="278"/>
      <c r="W50" s="73" t="s">
        <v>75</v>
      </c>
      <c r="X50" s="379" t="s">
        <v>2</v>
      </c>
      <c r="Y50" s="249"/>
      <c r="Z50" s="249"/>
      <c r="AA50" s="250"/>
      <c r="AB50" s="272"/>
      <c r="AC50" s="273"/>
      <c r="AD50" s="273"/>
      <c r="AE50" s="273"/>
      <c r="AF50" s="273"/>
      <c r="AG50" s="302"/>
      <c r="AH50" s="58" t="str">
        <f>IF(G50="","",VLOOKUP(G50,$G$205:$Q$206,11,FALSE))</f>
        <v/>
      </c>
      <c r="AO50" s="82"/>
      <c r="AP50" s="330" t="s">
        <v>6</v>
      </c>
      <c r="AQ50" s="331"/>
      <c r="AR50" s="331"/>
      <c r="AS50" s="331"/>
      <c r="AT50" s="332"/>
      <c r="AU50" s="71">
        <v>1</v>
      </c>
      <c r="AV50" s="496" t="s">
        <v>17</v>
      </c>
      <c r="AW50" s="497"/>
      <c r="AX50" s="497"/>
      <c r="AY50" s="497"/>
      <c r="AZ50" s="497"/>
      <c r="BA50" s="497"/>
      <c r="BB50" s="497"/>
      <c r="BC50" s="498"/>
      <c r="BD50" s="277" t="s">
        <v>473</v>
      </c>
      <c r="BE50" s="249"/>
      <c r="BF50" s="249"/>
      <c r="BG50" s="250"/>
      <c r="BH50" s="72" t="s">
        <v>74</v>
      </c>
      <c r="BI50" s="499" t="s">
        <v>490</v>
      </c>
      <c r="BJ50" s="499"/>
      <c r="BK50" s="499"/>
      <c r="BL50" s="73" t="s">
        <v>75</v>
      </c>
      <c r="BM50" s="379" t="s">
        <v>2</v>
      </c>
      <c r="BN50" s="249"/>
      <c r="BO50" s="249"/>
      <c r="BP50" s="250"/>
      <c r="BQ50" s="429">
        <f ca="1">DATE(YEAR(TODAY())-5,8,1)</f>
        <v>43313</v>
      </c>
      <c r="BR50" s="430"/>
      <c r="BS50" s="430"/>
      <c r="BT50" s="430"/>
      <c r="BU50" s="430"/>
      <c r="BV50" s="431"/>
      <c r="BW50" s="90"/>
    </row>
    <row r="51" spans="1:75" s="1" customFormat="1" ht="15" customHeight="1" thickBot="1">
      <c r="A51" s="114" t="s">
        <v>503</v>
      </c>
      <c r="B51" s="9"/>
      <c r="C51" s="9"/>
      <c r="D51" s="9"/>
      <c r="E51" s="9"/>
      <c r="F51" s="9"/>
      <c r="G51" s="19"/>
      <c r="H51" s="15"/>
      <c r="I51" s="15"/>
      <c r="O51" s="2"/>
      <c r="P51" s="2"/>
      <c r="Q51" s="2"/>
      <c r="R51" s="2"/>
      <c r="S51" s="3"/>
      <c r="T51" s="3"/>
      <c r="U51" s="3"/>
      <c r="V51" s="3"/>
      <c r="W51" s="3"/>
      <c r="X51" s="2"/>
      <c r="Y51" s="2"/>
      <c r="Z51" s="2"/>
      <c r="AA51" s="2"/>
      <c r="AB51" s="11"/>
      <c r="AC51" s="11"/>
      <c r="AD51" s="11"/>
      <c r="AE51" s="11"/>
      <c r="AF51" s="11"/>
      <c r="AG51" s="11"/>
      <c r="AH51" s="15"/>
      <c r="AI51" s="15"/>
      <c r="AO51" s="82"/>
      <c r="AP51" s="113" t="s">
        <v>503</v>
      </c>
      <c r="AQ51" s="99"/>
      <c r="AR51" s="99"/>
      <c r="AS51" s="99"/>
      <c r="AT51" s="99"/>
      <c r="AU51" s="99"/>
      <c r="AV51" s="92"/>
      <c r="AW51" s="83"/>
      <c r="AX51" s="83"/>
      <c r="AY51" s="83"/>
      <c r="AZ51" s="83"/>
      <c r="BA51" s="83"/>
      <c r="BB51" s="83"/>
      <c r="BC51" s="83"/>
      <c r="BD51" s="92"/>
      <c r="BE51" s="92"/>
      <c r="BF51" s="92"/>
      <c r="BG51" s="92"/>
      <c r="BH51" s="100"/>
      <c r="BI51" s="100"/>
      <c r="BJ51" s="100"/>
      <c r="BK51" s="100"/>
      <c r="BL51" s="100"/>
      <c r="BM51" s="92"/>
      <c r="BN51" s="92"/>
      <c r="BO51" s="92"/>
      <c r="BP51" s="92"/>
      <c r="BQ51" s="101"/>
      <c r="BR51" s="101"/>
      <c r="BS51" s="101"/>
      <c r="BT51" s="101"/>
      <c r="BU51" s="101"/>
      <c r="BV51" s="101"/>
      <c r="BW51" s="90"/>
    </row>
    <row r="52" spans="1:75" ht="30" customHeight="1" thickBot="1">
      <c r="A52" s="248" t="s">
        <v>15</v>
      </c>
      <c r="B52" s="249"/>
      <c r="C52" s="249"/>
      <c r="D52" s="249"/>
      <c r="E52" s="250"/>
      <c r="F52" s="272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4" t="s">
        <v>496</v>
      </c>
      <c r="R52" s="275"/>
      <c r="S52" s="275"/>
      <c r="T52" s="275"/>
      <c r="U52" s="275"/>
      <c r="V52" s="275"/>
      <c r="W52" s="276"/>
      <c r="X52" s="279"/>
      <c r="Y52" s="280"/>
      <c r="Z52" s="280"/>
      <c r="AA52" s="280"/>
      <c r="AB52" s="280"/>
      <c r="AC52" s="280"/>
      <c r="AD52" s="280"/>
      <c r="AE52" s="280"/>
      <c r="AF52" s="270" t="s">
        <v>493</v>
      </c>
      <c r="AG52" s="271"/>
      <c r="AO52" s="82"/>
      <c r="AP52" s="248" t="s">
        <v>15</v>
      </c>
      <c r="AQ52" s="249"/>
      <c r="AR52" s="249"/>
      <c r="AS52" s="249"/>
      <c r="AT52" s="250"/>
      <c r="AU52" s="429">
        <f ca="1">DATE(YEAR(TODAY())-3,12,1)</f>
        <v>44166</v>
      </c>
      <c r="AV52" s="430"/>
      <c r="AW52" s="430"/>
      <c r="AX52" s="430"/>
      <c r="AY52" s="430"/>
      <c r="AZ52" s="430"/>
      <c r="BA52" s="430"/>
      <c r="BB52" s="430"/>
      <c r="BC52" s="430"/>
      <c r="BD52" s="430"/>
      <c r="BE52" s="430"/>
      <c r="BF52" s="274" t="s">
        <v>496</v>
      </c>
      <c r="BG52" s="275"/>
      <c r="BH52" s="275"/>
      <c r="BI52" s="275"/>
      <c r="BJ52" s="275"/>
      <c r="BK52" s="275"/>
      <c r="BL52" s="276"/>
      <c r="BM52" s="500">
        <v>1200000</v>
      </c>
      <c r="BN52" s="501"/>
      <c r="BO52" s="501"/>
      <c r="BP52" s="501"/>
      <c r="BQ52" s="501"/>
      <c r="BR52" s="501"/>
      <c r="BS52" s="501"/>
      <c r="BT52" s="501"/>
      <c r="BU52" s="270" t="s">
        <v>493</v>
      </c>
      <c r="BV52" s="271"/>
      <c r="BW52" s="90"/>
    </row>
    <row r="53" spans="1:75" s="1" customFormat="1" ht="15" customHeight="1">
      <c r="A53" s="9"/>
      <c r="B53" s="9"/>
      <c r="C53" s="9"/>
      <c r="D53" s="9"/>
      <c r="E53" s="9"/>
      <c r="F53" s="9"/>
      <c r="G53" s="19"/>
      <c r="H53" s="15"/>
      <c r="I53" s="15"/>
      <c r="O53" s="2"/>
      <c r="P53" s="2"/>
      <c r="Q53" s="2"/>
      <c r="R53" s="2"/>
      <c r="S53" s="3"/>
      <c r="T53" s="3"/>
      <c r="U53" s="3"/>
      <c r="V53" s="3"/>
      <c r="W53" s="3"/>
      <c r="X53" s="2"/>
      <c r="Y53" s="2"/>
      <c r="Z53" s="2"/>
      <c r="AA53" s="2"/>
      <c r="AB53" s="11"/>
      <c r="AC53" s="11"/>
      <c r="AD53" s="11"/>
      <c r="AE53" s="11"/>
      <c r="AF53" s="11"/>
      <c r="AG53" s="11"/>
      <c r="AH53" s="15"/>
      <c r="AI53" s="15"/>
      <c r="AO53" s="82"/>
      <c r="AP53" s="99"/>
      <c r="AQ53" s="99"/>
      <c r="AR53" s="99"/>
      <c r="AS53" s="99"/>
      <c r="AT53" s="99"/>
      <c r="AU53" s="99"/>
      <c r="AV53" s="92"/>
      <c r="AW53" s="83"/>
      <c r="AX53" s="83"/>
      <c r="AY53" s="83"/>
      <c r="AZ53" s="83"/>
      <c r="BA53" s="83"/>
      <c r="BB53" s="83"/>
      <c r="BC53" s="83"/>
      <c r="BD53" s="92"/>
      <c r="BE53" s="92"/>
      <c r="BF53" s="92"/>
      <c r="BG53" s="92"/>
      <c r="BH53" s="100"/>
      <c r="BI53" s="100"/>
      <c r="BJ53" s="100"/>
      <c r="BK53" s="100"/>
      <c r="BL53" s="100"/>
      <c r="BM53" s="92"/>
      <c r="BN53" s="92"/>
      <c r="BO53" s="92"/>
      <c r="BP53" s="92"/>
      <c r="BQ53" s="101"/>
      <c r="BR53" s="101"/>
      <c r="BS53" s="101"/>
      <c r="BT53" s="101"/>
      <c r="BU53" s="101"/>
      <c r="BV53" s="101"/>
      <c r="BW53" s="90"/>
    </row>
    <row r="54" spans="1:75" s="1" customFormat="1" ht="15" customHeight="1">
      <c r="A54" s="15" t="s">
        <v>459</v>
      </c>
      <c r="B54" s="9"/>
      <c r="C54" s="9"/>
      <c r="D54" s="9"/>
      <c r="E54" s="9"/>
      <c r="F54" s="9"/>
      <c r="G54" s="19"/>
      <c r="H54" s="15"/>
      <c r="I54" s="15"/>
      <c r="O54" s="2"/>
      <c r="P54" s="2"/>
      <c r="Q54" s="2"/>
      <c r="R54" s="2"/>
      <c r="S54" s="3"/>
      <c r="T54" s="3"/>
      <c r="U54" s="3"/>
      <c r="V54" s="3"/>
      <c r="W54" s="3"/>
      <c r="X54" s="2"/>
      <c r="Y54" s="2"/>
      <c r="Z54" s="2"/>
      <c r="AA54" s="2"/>
      <c r="AB54" s="11"/>
      <c r="AC54" s="11"/>
      <c r="AD54" s="11"/>
      <c r="AE54" s="11"/>
      <c r="AF54" s="11"/>
      <c r="AG54" s="11"/>
      <c r="AH54" s="15"/>
      <c r="AI54" s="15"/>
      <c r="AO54" s="82"/>
      <c r="AP54" s="83" t="s">
        <v>459</v>
      </c>
      <c r="AQ54" s="99"/>
      <c r="AR54" s="99"/>
      <c r="AS54" s="99"/>
      <c r="AT54" s="99"/>
      <c r="AU54" s="99"/>
      <c r="AV54" s="92"/>
      <c r="AW54" s="83"/>
      <c r="AX54" s="83"/>
      <c r="AY54" s="83"/>
      <c r="AZ54" s="83"/>
      <c r="BA54" s="83"/>
      <c r="BB54" s="83"/>
      <c r="BC54" s="83"/>
      <c r="BD54" s="92"/>
      <c r="BE54" s="92"/>
      <c r="BF54" s="92"/>
      <c r="BG54" s="92"/>
      <c r="BH54" s="100"/>
      <c r="BI54" s="100"/>
      <c r="BJ54" s="100"/>
      <c r="BK54" s="100"/>
      <c r="BL54" s="100"/>
      <c r="BM54" s="92"/>
      <c r="BN54" s="92"/>
      <c r="BO54" s="92"/>
      <c r="BP54" s="92"/>
      <c r="BQ54" s="101"/>
      <c r="BR54" s="101"/>
      <c r="BS54" s="101"/>
      <c r="BT54" s="101"/>
      <c r="BU54" s="101"/>
      <c r="BV54" s="101"/>
      <c r="BW54" s="90"/>
    </row>
    <row r="55" spans="1:75" s="1" customFormat="1" ht="15" customHeight="1" thickBot="1">
      <c r="A55" s="55" t="s">
        <v>502</v>
      </c>
      <c r="B55" s="53"/>
      <c r="C55" s="53"/>
      <c r="D55" s="53"/>
      <c r="E55" s="53"/>
      <c r="F55" s="9"/>
      <c r="G55" s="19"/>
      <c r="H55" s="54"/>
      <c r="I55" s="54"/>
      <c r="J55" s="6"/>
      <c r="K55" s="6"/>
      <c r="L55" s="6"/>
      <c r="M55" s="6"/>
      <c r="N55" s="6"/>
      <c r="O55" s="48"/>
      <c r="P55" s="48"/>
      <c r="Q55" s="2"/>
      <c r="R55" s="2"/>
      <c r="S55" s="3"/>
      <c r="T55" s="3"/>
      <c r="U55" s="3"/>
      <c r="V55" s="78"/>
      <c r="W55" s="78"/>
      <c r="X55" s="79"/>
      <c r="Y55" s="79"/>
      <c r="Z55" s="79"/>
      <c r="AA55" s="79"/>
      <c r="AB55" s="80"/>
      <c r="AC55" s="80"/>
      <c r="AD55" s="80"/>
      <c r="AE55" s="80"/>
      <c r="AF55" s="80"/>
      <c r="AG55" s="80"/>
      <c r="AH55" s="15"/>
      <c r="AI55" s="15"/>
      <c r="AO55" s="82"/>
      <c r="AP55" s="102" t="s">
        <v>502</v>
      </c>
      <c r="AQ55" s="103"/>
      <c r="AR55" s="103"/>
      <c r="AS55" s="103"/>
      <c r="AT55" s="103"/>
      <c r="AU55" s="99"/>
      <c r="AV55" s="92"/>
      <c r="AW55" s="97"/>
      <c r="AX55" s="97"/>
      <c r="AY55" s="97"/>
      <c r="AZ55" s="97"/>
      <c r="BA55" s="97"/>
      <c r="BB55" s="97"/>
      <c r="BC55" s="97"/>
      <c r="BD55" s="96"/>
      <c r="BE55" s="96"/>
      <c r="BF55" s="92"/>
      <c r="BG55" s="92"/>
      <c r="BH55" s="100"/>
      <c r="BI55" s="100"/>
      <c r="BJ55" s="100"/>
      <c r="BK55" s="104"/>
      <c r="BL55" s="104"/>
      <c r="BM55" s="105"/>
      <c r="BN55" s="105"/>
      <c r="BO55" s="105"/>
      <c r="BP55" s="105"/>
      <c r="BQ55" s="106"/>
      <c r="BR55" s="106"/>
      <c r="BS55" s="106"/>
      <c r="BT55" s="106"/>
      <c r="BU55" s="106"/>
      <c r="BV55" s="106"/>
      <c r="BW55" s="90"/>
    </row>
    <row r="56" spans="1:75" s="1" customFormat="1" ht="15" customHeight="1">
      <c r="A56" s="251" t="s">
        <v>506</v>
      </c>
      <c r="B56" s="252"/>
      <c r="C56" s="255" t="s">
        <v>61</v>
      </c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1" t="s">
        <v>507</v>
      </c>
      <c r="R56" s="259"/>
      <c r="S56" s="259"/>
      <c r="T56" s="259"/>
      <c r="U56" s="259"/>
      <c r="V56" s="261" t="s">
        <v>497</v>
      </c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3"/>
      <c r="AH56" s="15"/>
      <c r="AI56" s="15"/>
      <c r="AO56" s="82"/>
      <c r="AP56" s="251" t="s">
        <v>506</v>
      </c>
      <c r="AQ56" s="252"/>
      <c r="AR56" s="255" t="s">
        <v>61</v>
      </c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1" t="s">
        <v>507</v>
      </c>
      <c r="BG56" s="259"/>
      <c r="BH56" s="259"/>
      <c r="BI56" s="259"/>
      <c r="BJ56" s="259"/>
      <c r="BK56" s="261" t="s">
        <v>497</v>
      </c>
      <c r="BL56" s="262"/>
      <c r="BM56" s="262"/>
      <c r="BN56" s="262"/>
      <c r="BO56" s="262"/>
      <c r="BP56" s="262"/>
      <c r="BQ56" s="262"/>
      <c r="BR56" s="262"/>
      <c r="BS56" s="262"/>
      <c r="BT56" s="262"/>
      <c r="BU56" s="262"/>
      <c r="BV56" s="263"/>
      <c r="BW56" s="90"/>
    </row>
    <row r="57" spans="1:75" s="1" customFormat="1" ht="15" customHeight="1">
      <c r="A57" s="253"/>
      <c r="B57" s="254"/>
      <c r="C57" s="257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3"/>
      <c r="R57" s="260"/>
      <c r="S57" s="260"/>
      <c r="T57" s="260"/>
      <c r="U57" s="260"/>
      <c r="V57" s="264" t="s">
        <v>87</v>
      </c>
      <c r="W57" s="265"/>
      <c r="X57" s="265"/>
      <c r="Y57" s="265"/>
      <c r="Z57" s="265"/>
      <c r="AA57" s="266"/>
      <c r="AB57" s="267" t="s">
        <v>88</v>
      </c>
      <c r="AC57" s="268"/>
      <c r="AD57" s="268"/>
      <c r="AE57" s="268"/>
      <c r="AF57" s="268"/>
      <c r="AG57" s="269"/>
      <c r="AH57" s="15"/>
      <c r="AI57" s="15"/>
      <c r="AO57" s="82"/>
      <c r="AP57" s="253"/>
      <c r="AQ57" s="254"/>
      <c r="AR57" s="257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253"/>
      <c r="BG57" s="260"/>
      <c r="BH57" s="260"/>
      <c r="BI57" s="260"/>
      <c r="BJ57" s="260"/>
      <c r="BK57" s="264" t="s">
        <v>87</v>
      </c>
      <c r="BL57" s="265"/>
      <c r="BM57" s="265"/>
      <c r="BN57" s="265"/>
      <c r="BO57" s="265"/>
      <c r="BP57" s="266"/>
      <c r="BQ57" s="267" t="s">
        <v>88</v>
      </c>
      <c r="BR57" s="268"/>
      <c r="BS57" s="268"/>
      <c r="BT57" s="268"/>
      <c r="BU57" s="268"/>
      <c r="BV57" s="269"/>
      <c r="BW57" s="90"/>
    </row>
    <row r="58" spans="1:75" ht="15" customHeight="1">
      <c r="A58" s="243"/>
      <c r="B58" s="244"/>
      <c r="C58" s="115" t="s">
        <v>70</v>
      </c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245"/>
      <c r="R58" s="246"/>
      <c r="S58" s="246"/>
      <c r="T58" s="246"/>
      <c r="U58" s="247"/>
      <c r="V58" s="221"/>
      <c r="W58" s="222"/>
      <c r="X58" s="222"/>
      <c r="Y58" s="222"/>
      <c r="Z58" s="223" t="s">
        <v>493</v>
      </c>
      <c r="AA58" s="225"/>
      <c r="AB58" s="221"/>
      <c r="AC58" s="222"/>
      <c r="AD58" s="222"/>
      <c r="AE58" s="222"/>
      <c r="AF58" s="223" t="s">
        <v>493</v>
      </c>
      <c r="AG58" s="224"/>
      <c r="AH58" s="58" t="str">
        <f t="shared" ref="AH58:AH86" si="0">IF(A58="","",VLOOKUP(A58,$G$208:$Q$209,11,FALSE))</f>
        <v/>
      </c>
      <c r="AI58" s="123">
        <f t="shared" ref="AI58:AI86" si="1">VLOOKUP(C58,$G$211:$Q$239,11,FALSE)</f>
        <v>0</v>
      </c>
      <c r="AO58" s="82"/>
      <c r="AP58" s="502" t="s">
        <v>14</v>
      </c>
      <c r="AQ58" s="503"/>
      <c r="AR58" s="140" t="s">
        <v>70</v>
      </c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504">
        <v>900</v>
      </c>
      <c r="BG58" s="505"/>
      <c r="BH58" s="505"/>
      <c r="BI58" s="505"/>
      <c r="BJ58" s="506"/>
      <c r="BK58" s="507">
        <v>1100000</v>
      </c>
      <c r="BL58" s="508"/>
      <c r="BM58" s="508"/>
      <c r="BN58" s="508"/>
      <c r="BO58" s="223" t="s">
        <v>493</v>
      </c>
      <c r="BP58" s="225"/>
      <c r="BQ58" s="507">
        <v>900000</v>
      </c>
      <c r="BR58" s="508"/>
      <c r="BS58" s="508"/>
      <c r="BT58" s="508"/>
      <c r="BU58" s="223" t="s">
        <v>493</v>
      </c>
      <c r="BV58" s="224"/>
      <c r="BW58" s="90"/>
    </row>
    <row r="59" spans="1:75" ht="15" customHeight="1">
      <c r="A59" s="243"/>
      <c r="B59" s="244"/>
      <c r="C59" s="115" t="s">
        <v>31</v>
      </c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245"/>
      <c r="R59" s="246"/>
      <c r="S59" s="246"/>
      <c r="T59" s="246"/>
      <c r="U59" s="247"/>
      <c r="V59" s="221"/>
      <c r="W59" s="222"/>
      <c r="X59" s="222"/>
      <c r="Y59" s="222"/>
      <c r="Z59" s="223" t="s">
        <v>493</v>
      </c>
      <c r="AA59" s="225"/>
      <c r="AB59" s="221"/>
      <c r="AC59" s="222"/>
      <c r="AD59" s="222"/>
      <c r="AE59" s="222"/>
      <c r="AF59" s="223" t="s">
        <v>493</v>
      </c>
      <c r="AG59" s="224"/>
      <c r="AH59" s="58" t="str">
        <f t="shared" si="0"/>
        <v/>
      </c>
      <c r="AI59" s="123">
        <f t="shared" si="1"/>
        <v>1</v>
      </c>
      <c r="AO59" s="82"/>
      <c r="AP59" s="502"/>
      <c r="AQ59" s="503"/>
      <c r="AR59" s="140" t="s">
        <v>31</v>
      </c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504"/>
      <c r="BG59" s="505"/>
      <c r="BH59" s="505"/>
      <c r="BI59" s="505"/>
      <c r="BJ59" s="506"/>
      <c r="BK59" s="507"/>
      <c r="BL59" s="508"/>
      <c r="BM59" s="508"/>
      <c r="BN59" s="508"/>
      <c r="BO59" s="223" t="s">
        <v>493</v>
      </c>
      <c r="BP59" s="225"/>
      <c r="BQ59" s="507"/>
      <c r="BR59" s="508"/>
      <c r="BS59" s="508"/>
      <c r="BT59" s="508"/>
      <c r="BU59" s="223" t="s">
        <v>493</v>
      </c>
      <c r="BV59" s="224"/>
      <c r="BW59" s="90"/>
    </row>
    <row r="60" spans="1:75" ht="15" customHeight="1">
      <c r="A60" s="243"/>
      <c r="B60" s="244"/>
      <c r="C60" s="115" t="s">
        <v>32</v>
      </c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245"/>
      <c r="R60" s="246"/>
      <c r="S60" s="246"/>
      <c r="T60" s="246"/>
      <c r="U60" s="247"/>
      <c r="V60" s="221"/>
      <c r="W60" s="222"/>
      <c r="X60" s="222"/>
      <c r="Y60" s="222"/>
      <c r="Z60" s="223" t="s">
        <v>493</v>
      </c>
      <c r="AA60" s="225"/>
      <c r="AB60" s="221"/>
      <c r="AC60" s="222"/>
      <c r="AD60" s="222"/>
      <c r="AE60" s="222"/>
      <c r="AF60" s="223" t="s">
        <v>493</v>
      </c>
      <c r="AG60" s="224"/>
      <c r="AH60" s="58" t="str">
        <f t="shared" si="0"/>
        <v/>
      </c>
      <c r="AI60" s="123">
        <f t="shared" si="1"/>
        <v>2</v>
      </c>
      <c r="AO60" s="82"/>
      <c r="AP60" s="502"/>
      <c r="AQ60" s="503"/>
      <c r="AR60" s="140" t="s">
        <v>32</v>
      </c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504"/>
      <c r="BG60" s="505"/>
      <c r="BH60" s="505"/>
      <c r="BI60" s="505"/>
      <c r="BJ60" s="506"/>
      <c r="BK60" s="507"/>
      <c r="BL60" s="508"/>
      <c r="BM60" s="508"/>
      <c r="BN60" s="508"/>
      <c r="BO60" s="223" t="s">
        <v>493</v>
      </c>
      <c r="BP60" s="225"/>
      <c r="BQ60" s="507"/>
      <c r="BR60" s="508"/>
      <c r="BS60" s="508"/>
      <c r="BT60" s="508"/>
      <c r="BU60" s="223" t="s">
        <v>493</v>
      </c>
      <c r="BV60" s="224"/>
      <c r="BW60" s="90"/>
    </row>
    <row r="61" spans="1:75" ht="15" customHeight="1">
      <c r="A61" s="243"/>
      <c r="B61" s="244"/>
      <c r="C61" s="115" t="s">
        <v>33</v>
      </c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245"/>
      <c r="R61" s="246"/>
      <c r="S61" s="246"/>
      <c r="T61" s="246"/>
      <c r="U61" s="247"/>
      <c r="V61" s="221"/>
      <c r="W61" s="222"/>
      <c r="X61" s="222"/>
      <c r="Y61" s="222"/>
      <c r="Z61" s="223" t="s">
        <v>493</v>
      </c>
      <c r="AA61" s="225"/>
      <c r="AB61" s="221"/>
      <c r="AC61" s="222"/>
      <c r="AD61" s="222"/>
      <c r="AE61" s="222"/>
      <c r="AF61" s="223" t="s">
        <v>493</v>
      </c>
      <c r="AG61" s="224"/>
      <c r="AH61" s="58" t="str">
        <f t="shared" si="0"/>
        <v/>
      </c>
      <c r="AI61" s="123">
        <f t="shared" si="1"/>
        <v>3</v>
      </c>
      <c r="AO61" s="82"/>
      <c r="AP61" s="502"/>
      <c r="AQ61" s="503"/>
      <c r="AR61" s="140" t="s">
        <v>33</v>
      </c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504"/>
      <c r="BG61" s="505"/>
      <c r="BH61" s="505"/>
      <c r="BI61" s="505"/>
      <c r="BJ61" s="506"/>
      <c r="BK61" s="507"/>
      <c r="BL61" s="508"/>
      <c r="BM61" s="508"/>
      <c r="BN61" s="508"/>
      <c r="BO61" s="223" t="s">
        <v>493</v>
      </c>
      <c r="BP61" s="225"/>
      <c r="BQ61" s="507"/>
      <c r="BR61" s="508"/>
      <c r="BS61" s="508"/>
      <c r="BT61" s="508"/>
      <c r="BU61" s="223" t="s">
        <v>493</v>
      </c>
      <c r="BV61" s="224"/>
      <c r="BW61" s="90"/>
    </row>
    <row r="62" spans="1:75" ht="15" customHeight="1">
      <c r="A62" s="243"/>
      <c r="B62" s="244"/>
      <c r="C62" s="115" t="s">
        <v>34</v>
      </c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245"/>
      <c r="R62" s="246"/>
      <c r="S62" s="246"/>
      <c r="T62" s="246"/>
      <c r="U62" s="247"/>
      <c r="V62" s="221"/>
      <c r="W62" s="222"/>
      <c r="X62" s="222"/>
      <c r="Y62" s="222"/>
      <c r="Z62" s="223" t="s">
        <v>493</v>
      </c>
      <c r="AA62" s="225"/>
      <c r="AB62" s="221"/>
      <c r="AC62" s="222"/>
      <c r="AD62" s="222"/>
      <c r="AE62" s="222"/>
      <c r="AF62" s="223" t="s">
        <v>493</v>
      </c>
      <c r="AG62" s="224"/>
      <c r="AH62" s="58" t="str">
        <f t="shared" si="0"/>
        <v/>
      </c>
      <c r="AI62" s="123">
        <f t="shared" si="1"/>
        <v>4</v>
      </c>
      <c r="AO62" s="82"/>
      <c r="AP62" s="502" t="s">
        <v>13</v>
      </c>
      <c r="AQ62" s="503"/>
      <c r="AR62" s="140" t="s">
        <v>34</v>
      </c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504">
        <v>420</v>
      </c>
      <c r="BG62" s="505"/>
      <c r="BH62" s="505"/>
      <c r="BI62" s="505"/>
      <c r="BJ62" s="506"/>
      <c r="BK62" s="507">
        <v>500000</v>
      </c>
      <c r="BL62" s="508"/>
      <c r="BM62" s="508"/>
      <c r="BN62" s="508"/>
      <c r="BO62" s="223" t="s">
        <v>493</v>
      </c>
      <c r="BP62" s="225"/>
      <c r="BQ62" s="507">
        <v>480000</v>
      </c>
      <c r="BR62" s="508"/>
      <c r="BS62" s="508"/>
      <c r="BT62" s="508"/>
      <c r="BU62" s="223" t="s">
        <v>493</v>
      </c>
      <c r="BV62" s="224"/>
      <c r="BW62" s="90"/>
    </row>
    <row r="63" spans="1:75" ht="15" customHeight="1">
      <c r="A63" s="243"/>
      <c r="B63" s="244"/>
      <c r="C63" s="115" t="s">
        <v>35</v>
      </c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245"/>
      <c r="R63" s="246"/>
      <c r="S63" s="246"/>
      <c r="T63" s="246"/>
      <c r="U63" s="247"/>
      <c r="V63" s="221"/>
      <c r="W63" s="222"/>
      <c r="X63" s="222"/>
      <c r="Y63" s="222"/>
      <c r="Z63" s="223" t="s">
        <v>493</v>
      </c>
      <c r="AA63" s="225"/>
      <c r="AB63" s="221"/>
      <c r="AC63" s="222"/>
      <c r="AD63" s="222"/>
      <c r="AE63" s="222"/>
      <c r="AF63" s="223" t="s">
        <v>493</v>
      </c>
      <c r="AG63" s="224"/>
      <c r="AH63" s="58" t="str">
        <f t="shared" si="0"/>
        <v/>
      </c>
      <c r="AI63" s="123">
        <f t="shared" si="1"/>
        <v>5</v>
      </c>
      <c r="AO63" s="82"/>
      <c r="AP63" s="502"/>
      <c r="AQ63" s="503"/>
      <c r="AR63" s="140" t="s">
        <v>35</v>
      </c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504"/>
      <c r="BG63" s="505"/>
      <c r="BH63" s="505"/>
      <c r="BI63" s="505"/>
      <c r="BJ63" s="506"/>
      <c r="BK63" s="507"/>
      <c r="BL63" s="508"/>
      <c r="BM63" s="508"/>
      <c r="BN63" s="508"/>
      <c r="BO63" s="223" t="s">
        <v>493</v>
      </c>
      <c r="BP63" s="225"/>
      <c r="BQ63" s="507"/>
      <c r="BR63" s="508"/>
      <c r="BS63" s="508"/>
      <c r="BT63" s="508"/>
      <c r="BU63" s="223" t="s">
        <v>493</v>
      </c>
      <c r="BV63" s="224"/>
      <c r="BW63" s="90"/>
    </row>
    <row r="64" spans="1:75" ht="15" customHeight="1">
      <c r="A64" s="243"/>
      <c r="B64" s="244"/>
      <c r="C64" s="115" t="s">
        <v>36</v>
      </c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245"/>
      <c r="R64" s="246"/>
      <c r="S64" s="246"/>
      <c r="T64" s="246"/>
      <c r="U64" s="247"/>
      <c r="V64" s="221"/>
      <c r="W64" s="222"/>
      <c r="X64" s="222"/>
      <c r="Y64" s="222"/>
      <c r="Z64" s="223" t="s">
        <v>493</v>
      </c>
      <c r="AA64" s="225"/>
      <c r="AB64" s="221"/>
      <c r="AC64" s="222"/>
      <c r="AD64" s="222"/>
      <c r="AE64" s="222"/>
      <c r="AF64" s="223" t="s">
        <v>493</v>
      </c>
      <c r="AG64" s="224"/>
      <c r="AH64" s="58" t="str">
        <f t="shared" si="0"/>
        <v/>
      </c>
      <c r="AI64" s="123">
        <f t="shared" si="1"/>
        <v>6</v>
      </c>
      <c r="AO64" s="82"/>
      <c r="AP64" s="502"/>
      <c r="AQ64" s="503"/>
      <c r="AR64" s="140" t="s">
        <v>36</v>
      </c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504"/>
      <c r="BG64" s="505"/>
      <c r="BH64" s="505"/>
      <c r="BI64" s="505"/>
      <c r="BJ64" s="506"/>
      <c r="BK64" s="507"/>
      <c r="BL64" s="508"/>
      <c r="BM64" s="508"/>
      <c r="BN64" s="508"/>
      <c r="BO64" s="223" t="s">
        <v>493</v>
      </c>
      <c r="BP64" s="225"/>
      <c r="BQ64" s="507"/>
      <c r="BR64" s="508"/>
      <c r="BS64" s="508"/>
      <c r="BT64" s="508"/>
      <c r="BU64" s="223" t="s">
        <v>493</v>
      </c>
      <c r="BV64" s="224"/>
      <c r="BW64" s="90"/>
    </row>
    <row r="65" spans="1:75" ht="15" customHeight="1">
      <c r="A65" s="243"/>
      <c r="B65" s="244"/>
      <c r="C65" s="115" t="s">
        <v>37</v>
      </c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245"/>
      <c r="R65" s="246"/>
      <c r="S65" s="246"/>
      <c r="T65" s="246"/>
      <c r="U65" s="247"/>
      <c r="V65" s="221"/>
      <c r="W65" s="222"/>
      <c r="X65" s="222"/>
      <c r="Y65" s="222"/>
      <c r="Z65" s="223" t="s">
        <v>493</v>
      </c>
      <c r="AA65" s="225"/>
      <c r="AB65" s="221"/>
      <c r="AC65" s="222"/>
      <c r="AD65" s="222"/>
      <c r="AE65" s="222"/>
      <c r="AF65" s="223" t="s">
        <v>493</v>
      </c>
      <c r="AG65" s="224"/>
      <c r="AH65" s="58" t="str">
        <f t="shared" si="0"/>
        <v/>
      </c>
      <c r="AI65" s="123">
        <f t="shared" si="1"/>
        <v>7</v>
      </c>
      <c r="AO65" s="82"/>
      <c r="AP65" s="502"/>
      <c r="AQ65" s="503"/>
      <c r="AR65" s="140" t="s">
        <v>37</v>
      </c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504"/>
      <c r="BG65" s="505"/>
      <c r="BH65" s="505"/>
      <c r="BI65" s="505"/>
      <c r="BJ65" s="506"/>
      <c r="BK65" s="507"/>
      <c r="BL65" s="508"/>
      <c r="BM65" s="508"/>
      <c r="BN65" s="508"/>
      <c r="BO65" s="223" t="s">
        <v>493</v>
      </c>
      <c r="BP65" s="225"/>
      <c r="BQ65" s="507"/>
      <c r="BR65" s="508"/>
      <c r="BS65" s="508"/>
      <c r="BT65" s="508"/>
      <c r="BU65" s="223" t="s">
        <v>493</v>
      </c>
      <c r="BV65" s="224"/>
      <c r="BW65" s="90"/>
    </row>
    <row r="66" spans="1:75" ht="15" customHeight="1">
      <c r="A66" s="243"/>
      <c r="B66" s="244"/>
      <c r="C66" s="115" t="s">
        <v>38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245"/>
      <c r="R66" s="246"/>
      <c r="S66" s="246"/>
      <c r="T66" s="246"/>
      <c r="U66" s="247"/>
      <c r="V66" s="221"/>
      <c r="W66" s="222"/>
      <c r="X66" s="222"/>
      <c r="Y66" s="222"/>
      <c r="Z66" s="223" t="s">
        <v>493</v>
      </c>
      <c r="AA66" s="225"/>
      <c r="AB66" s="221"/>
      <c r="AC66" s="222"/>
      <c r="AD66" s="222"/>
      <c r="AE66" s="222"/>
      <c r="AF66" s="223" t="s">
        <v>493</v>
      </c>
      <c r="AG66" s="224"/>
      <c r="AH66" s="58" t="str">
        <f t="shared" si="0"/>
        <v/>
      </c>
      <c r="AI66" s="123">
        <f t="shared" si="1"/>
        <v>8</v>
      </c>
      <c r="AO66" s="82"/>
      <c r="AP66" s="502"/>
      <c r="AQ66" s="503"/>
      <c r="AR66" s="140" t="s">
        <v>38</v>
      </c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504"/>
      <c r="BG66" s="505"/>
      <c r="BH66" s="505"/>
      <c r="BI66" s="505"/>
      <c r="BJ66" s="506"/>
      <c r="BK66" s="507"/>
      <c r="BL66" s="508"/>
      <c r="BM66" s="508"/>
      <c r="BN66" s="508"/>
      <c r="BO66" s="223" t="s">
        <v>493</v>
      </c>
      <c r="BP66" s="225"/>
      <c r="BQ66" s="507"/>
      <c r="BR66" s="508"/>
      <c r="BS66" s="508"/>
      <c r="BT66" s="508"/>
      <c r="BU66" s="223" t="s">
        <v>493</v>
      </c>
      <c r="BV66" s="224"/>
      <c r="BW66" s="90"/>
    </row>
    <row r="67" spans="1:75" ht="15" customHeight="1">
      <c r="A67" s="243"/>
      <c r="B67" s="244"/>
      <c r="C67" s="115" t="s">
        <v>39</v>
      </c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245"/>
      <c r="R67" s="246"/>
      <c r="S67" s="246"/>
      <c r="T67" s="246"/>
      <c r="U67" s="247"/>
      <c r="V67" s="221"/>
      <c r="W67" s="222"/>
      <c r="X67" s="222"/>
      <c r="Y67" s="222"/>
      <c r="Z67" s="223" t="s">
        <v>493</v>
      </c>
      <c r="AA67" s="225"/>
      <c r="AB67" s="221"/>
      <c r="AC67" s="222"/>
      <c r="AD67" s="222"/>
      <c r="AE67" s="222"/>
      <c r="AF67" s="223" t="s">
        <v>493</v>
      </c>
      <c r="AG67" s="224"/>
      <c r="AH67" s="58" t="str">
        <f t="shared" si="0"/>
        <v/>
      </c>
      <c r="AI67" s="123">
        <f t="shared" si="1"/>
        <v>9</v>
      </c>
      <c r="AO67" s="82"/>
      <c r="AP67" s="502"/>
      <c r="AQ67" s="503"/>
      <c r="AR67" s="140" t="s">
        <v>39</v>
      </c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504"/>
      <c r="BG67" s="505"/>
      <c r="BH67" s="505"/>
      <c r="BI67" s="505"/>
      <c r="BJ67" s="506"/>
      <c r="BK67" s="507"/>
      <c r="BL67" s="508"/>
      <c r="BM67" s="508"/>
      <c r="BN67" s="508"/>
      <c r="BO67" s="223" t="s">
        <v>493</v>
      </c>
      <c r="BP67" s="225"/>
      <c r="BQ67" s="507"/>
      <c r="BR67" s="508"/>
      <c r="BS67" s="508"/>
      <c r="BT67" s="508"/>
      <c r="BU67" s="223" t="s">
        <v>493</v>
      </c>
      <c r="BV67" s="224"/>
      <c r="BW67" s="90"/>
    </row>
    <row r="68" spans="1:75" ht="15" customHeight="1">
      <c r="A68" s="243"/>
      <c r="B68" s="244"/>
      <c r="C68" s="115" t="s">
        <v>40</v>
      </c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245"/>
      <c r="R68" s="246"/>
      <c r="S68" s="246"/>
      <c r="T68" s="246"/>
      <c r="U68" s="247"/>
      <c r="V68" s="221"/>
      <c r="W68" s="222"/>
      <c r="X68" s="222"/>
      <c r="Y68" s="222"/>
      <c r="Z68" s="223" t="s">
        <v>493</v>
      </c>
      <c r="AA68" s="225"/>
      <c r="AB68" s="221"/>
      <c r="AC68" s="222"/>
      <c r="AD68" s="222"/>
      <c r="AE68" s="222"/>
      <c r="AF68" s="223" t="s">
        <v>493</v>
      </c>
      <c r="AG68" s="224"/>
      <c r="AH68" s="58" t="str">
        <f t="shared" si="0"/>
        <v/>
      </c>
      <c r="AI68" s="123">
        <f t="shared" si="1"/>
        <v>10</v>
      </c>
      <c r="AO68" s="82"/>
      <c r="AP68" s="502"/>
      <c r="AQ68" s="503"/>
      <c r="AR68" s="140" t="s">
        <v>40</v>
      </c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504"/>
      <c r="BG68" s="505"/>
      <c r="BH68" s="505"/>
      <c r="BI68" s="505"/>
      <c r="BJ68" s="506"/>
      <c r="BK68" s="507"/>
      <c r="BL68" s="508"/>
      <c r="BM68" s="508"/>
      <c r="BN68" s="508"/>
      <c r="BO68" s="223" t="s">
        <v>493</v>
      </c>
      <c r="BP68" s="225"/>
      <c r="BQ68" s="507"/>
      <c r="BR68" s="508"/>
      <c r="BS68" s="508"/>
      <c r="BT68" s="508"/>
      <c r="BU68" s="223" t="s">
        <v>493</v>
      </c>
      <c r="BV68" s="224"/>
      <c r="BW68" s="90"/>
    </row>
    <row r="69" spans="1:75" ht="15" customHeight="1">
      <c r="A69" s="243"/>
      <c r="B69" s="244"/>
      <c r="C69" s="115" t="s">
        <v>41</v>
      </c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245"/>
      <c r="R69" s="246"/>
      <c r="S69" s="246"/>
      <c r="T69" s="246"/>
      <c r="U69" s="247"/>
      <c r="V69" s="221"/>
      <c r="W69" s="222"/>
      <c r="X69" s="222"/>
      <c r="Y69" s="222"/>
      <c r="Z69" s="223" t="s">
        <v>493</v>
      </c>
      <c r="AA69" s="225"/>
      <c r="AB69" s="221"/>
      <c r="AC69" s="222"/>
      <c r="AD69" s="222"/>
      <c r="AE69" s="222"/>
      <c r="AF69" s="223" t="s">
        <v>493</v>
      </c>
      <c r="AG69" s="224"/>
      <c r="AH69" s="58" t="str">
        <f t="shared" si="0"/>
        <v/>
      </c>
      <c r="AI69" s="123">
        <f t="shared" si="1"/>
        <v>11</v>
      </c>
      <c r="AO69" s="82"/>
      <c r="AP69" s="502"/>
      <c r="AQ69" s="503"/>
      <c r="AR69" s="140" t="s">
        <v>41</v>
      </c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504"/>
      <c r="BG69" s="505"/>
      <c r="BH69" s="505"/>
      <c r="BI69" s="505"/>
      <c r="BJ69" s="506"/>
      <c r="BK69" s="507"/>
      <c r="BL69" s="508"/>
      <c r="BM69" s="508"/>
      <c r="BN69" s="508"/>
      <c r="BO69" s="223" t="s">
        <v>493</v>
      </c>
      <c r="BP69" s="225"/>
      <c r="BQ69" s="507"/>
      <c r="BR69" s="508"/>
      <c r="BS69" s="508"/>
      <c r="BT69" s="508"/>
      <c r="BU69" s="223" t="s">
        <v>493</v>
      </c>
      <c r="BV69" s="224"/>
      <c r="BW69" s="90"/>
    </row>
    <row r="70" spans="1:75" ht="15" customHeight="1">
      <c r="A70" s="243"/>
      <c r="B70" s="244"/>
      <c r="C70" s="115" t="s">
        <v>42</v>
      </c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245"/>
      <c r="R70" s="246"/>
      <c r="S70" s="246"/>
      <c r="T70" s="246"/>
      <c r="U70" s="247"/>
      <c r="V70" s="221"/>
      <c r="W70" s="222"/>
      <c r="X70" s="222"/>
      <c r="Y70" s="222"/>
      <c r="Z70" s="223" t="s">
        <v>493</v>
      </c>
      <c r="AA70" s="225"/>
      <c r="AB70" s="221"/>
      <c r="AC70" s="222"/>
      <c r="AD70" s="222"/>
      <c r="AE70" s="222"/>
      <c r="AF70" s="223" t="s">
        <v>493</v>
      </c>
      <c r="AG70" s="224"/>
      <c r="AH70" s="58" t="str">
        <f t="shared" si="0"/>
        <v/>
      </c>
      <c r="AI70" s="123">
        <f t="shared" si="1"/>
        <v>12</v>
      </c>
      <c r="AO70" s="82"/>
      <c r="AP70" s="502"/>
      <c r="AQ70" s="503"/>
      <c r="AR70" s="140" t="s">
        <v>42</v>
      </c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504"/>
      <c r="BG70" s="505"/>
      <c r="BH70" s="505"/>
      <c r="BI70" s="505"/>
      <c r="BJ70" s="506"/>
      <c r="BK70" s="507"/>
      <c r="BL70" s="508"/>
      <c r="BM70" s="508"/>
      <c r="BN70" s="508"/>
      <c r="BO70" s="223" t="s">
        <v>493</v>
      </c>
      <c r="BP70" s="225"/>
      <c r="BQ70" s="507"/>
      <c r="BR70" s="508"/>
      <c r="BS70" s="508"/>
      <c r="BT70" s="508"/>
      <c r="BU70" s="223" t="s">
        <v>493</v>
      </c>
      <c r="BV70" s="224"/>
      <c r="BW70" s="90"/>
    </row>
    <row r="71" spans="1:75" ht="15" customHeight="1">
      <c r="A71" s="243"/>
      <c r="B71" s="244"/>
      <c r="C71" s="115" t="s">
        <v>43</v>
      </c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245"/>
      <c r="R71" s="246"/>
      <c r="S71" s="246"/>
      <c r="T71" s="246"/>
      <c r="U71" s="247"/>
      <c r="V71" s="221"/>
      <c r="W71" s="222"/>
      <c r="X71" s="222"/>
      <c r="Y71" s="222"/>
      <c r="Z71" s="223" t="s">
        <v>493</v>
      </c>
      <c r="AA71" s="225"/>
      <c r="AB71" s="221"/>
      <c r="AC71" s="222"/>
      <c r="AD71" s="222"/>
      <c r="AE71" s="222"/>
      <c r="AF71" s="223" t="s">
        <v>493</v>
      </c>
      <c r="AG71" s="224"/>
      <c r="AH71" s="58" t="str">
        <f t="shared" si="0"/>
        <v/>
      </c>
      <c r="AI71" s="123">
        <f t="shared" si="1"/>
        <v>13</v>
      </c>
      <c r="AO71" s="82"/>
      <c r="AP71" s="502"/>
      <c r="AQ71" s="503"/>
      <c r="AR71" s="140" t="s">
        <v>43</v>
      </c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504"/>
      <c r="BG71" s="505"/>
      <c r="BH71" s="505"/>
      <c r="BI71" s="505"/>
      <c r="BJ71" s="506"/>
      <c r="BK71" s="507"/>
      <c r="BL71" s="508"/>
      <c r="BM71" s="508"/>
      <c r="BN71" s="508"/>
      <c r="BO71" s="223" t="s">
        <v>493</v>
      </c>
      <c r="BP71" s="225"/>
      <c r="BQ71" s="507"/>
      <c r="BR71" s="508"/>
      <c r="BS71" s="508"/>
      <c r="BT71" s="508"/>
      <c r="BU71" s="223" t="s">
        <v>493</v>
      </c>
      <c r="BV71" s="224"/>
      <c r="BW71" s="90"/>
    </row>
    <row r="72" spans="1:75" ht="15" customHeight="1">
      <c r="A72" s="243"/>
      <c r="B72" s="244"/>
      <c r="C72" s="115" t="s">
        <v>44</v>
      </c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245"/>
      <c r="R72" s="246"/>
      <c r="S72" s="246"/>
      <c r="T72" s="246"/>
      <c r="U72" s="247"/>
      <c r="V72" s="221"/>
      <c r="W72" s="222"/>
      <c r="X72" s="222"/>
      <c r="Y72" s="222"/>
      <c r="Z72" s="223" t="s">
        <v>493</v>
      </c>
      <c r="AA72" s="225"/>
      <c r="AB72" s="221"/>
      <c r="AC72" s="222"/>
      <c r="AD72" s="222"/>
      <c r="AE72" s="222"/>
      <c r="AF72" s="223" t="s">
        <v>493</v>
      </c>
      <c r="AG72" s="224"/>
      <c r="AH72" s="58" t="str">
        <f t="shared" si="0"/>
        <v/>
      </c>
      <c r="AI72" s="123">
        <f t="shared" si="1"/>
        <v>14</v>
      </c>
      <c r="AO72" s="82"/>
      <c r="AP72" s="502"/>
      <c r="AQ72" s="503"/>
      <c r="AR72" s="140" t="s">
        <v>44</v>
      </c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504"/>
      <c r="BG72" s="505"/>
      <c r="BH72" s="505"/>
      <c r="BI72" s="505"/>
      <c r="BJ72" s="506"/>
      <c r="BK72" s="507"/>
      <c r="BL72" s="508"/>
      <c r="BM72" s="508"/>
      <c r="BN72" s="508"/>
      <c r="BO72" s="223" t="s">
        <v>493</v>
      </c>
      <c r="BP72" s="225"/>
      <c r="BQ72" s="507"/>
      <c r="BR72" s="508"/>
      <c r="BS72" s="508"/>
      <c r="BT72" s="508"/>
      <c r="BU72" s="223" t="s">
        <v>493</v>
      </c>
      <c r="BV72" s="224"/>
      <c r="BW72" s="90"/>
    </row>
    <row r="73" spans="1:75" ht="15" customHeight="1">
      <c r="A73" s="243"/>
      <c r="B73" s="244"/>
      <c r="C73" s="115" t="s">
        <v>45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245"/>
      <c r="R73" s="246"/>
      <c r="S73" s="246"/>
      <c r="T73" s="246"/>
      <c r="U73" s="247"/>
      <c r="V73" s="221"/>
      <c r="W73" s="222"/>
      <c r="X73" s="222"/>
      <c r="Y73" s="222"/>
      <c r="Z73" s="223" t="s">
        <v>493</v>
      </c>
      <c r="AA73" s="225"/>
      <c r="AB73" s="221"/>
      <c r="AC73" s="222"/>
      <c r="AD73" s="222"/>
      <c r="AE73" s="222"/>
      <c r="AF73" s="223" t="s">
        <v>493</v>
      </c>
      <c r="AG73" s="224"/>
      <c r="AH73" s="58" t="str">
        <f t="shared" si="0"/>
        <v/>
      </c>
      <c r="AI73" s="123">
        <f t="shared" si="1"/>
        <v>15</v>
      </c>
      <c r="AO73" s="82"/>
      <c r="AP73" s="502"/>
      <c r="AQ73" s="503"/>
      <c r="AR73" s="140" t="s">
        <v>45</v>
      </c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504"/>
      <c r="BG73" s="505"/>
      <c r="BH73" s="505"/>
      <c r="BI73" s="505"/>
      <c r="BJ73" s="506"/>
      <c r="BK73" s="507"/>
      <c r="BL73" s="508"/>
      <c r="BM73" s="508"/>
      <c r="BN73" s="508"/>
      <c r="BO73" s="223" t="s">
        <v>493</v>
      </c>
      <c r="BP73" s="225"/>
      <c r="BQ73" s="507"/>
      <c r="BR73" s="508"/>
      <c r="BS73" s="508"/>
      <c r="BT73" s="508"/>
      <c r="BU73" s="223" t="s">
        <v>493</v>
      </c>
      <c r="BV73" s="224"/>
      <c r="BW73" s="90"/>
    </row>
    <row r="74" spans="1:75" ht="15" customHeight="1">
      <c r="A74" s="243"/>
      <c r="B74" s="244"/>
      <c r="C74" s="115" t="s">
        <v>46</v>
      </c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245"/>
      <c r="R74" s="246"/>
      <c r="S74" s="246"/>
      <c r="T74" s="246"/>
      <c r="U74" s="247"/>
      <c r="V74" s="221"/>
      <c r="W74" s="222"/>
      <c r="X74" s="222"/>
      <c r="Y74" s="222"/>
      <c r="Z74" s="223" t="s">
        <v>493</v>
      </c>
      <c r="AA74" s="225"/>
      <c r="AB74" s="221"/>
      <c r="AC74" s="222"/>
      <c r="AD74" s="222"/>
      <c r="AE74" s="222"/>
      <c r="AF74" s="223" t="s">
        <v>493</v>
      </c>
      <c r="AG74" s="224"/>
      <c r="AH74" s="58" t="str">
        <f t="shared" si="0"/>
        <v/>
      </c>
      <c r="AI74" s="123">
        <f t="shared" si="1"/>
        <v>16</v>
      </c>
      <c r="AO74" s="82"/>
      <c r="AP74" s="502"/>
      <c r="AQ74" s="503"/>
      <c r="AR74" s="140" t="s">
        <v>46</v>
      </c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504"/>
      <c r="BG74" s="505"/>
      <c r="BH74" s="505"/>
      <c r="BI74" s="505"/>
      <c r="BJ74" s="506"/>
      <c r="BK74" s="507"/>
      <c r="BL74" s="508"/>
      <c r="BM74" s="508"/>
      <c r="BN74" s="508"/>
      <c r="BO74" s="223" t="s">
        <v>493</v>
      </c>
      <c r="BP74" s="225"/>
      <c r="BQ74" s="507"/>
      <c r="BR74" s="508"/>
      <c r="BS74" s="508"/>
      <c r="BT74" s="508"/>
      <c r="BU74" s="223" t="s">
        <v>493</v>
      </c>
      <c r="BV74" s="224"/>
      <c r="BW74" s="90"/>
    </row>
    <row r="75" spans="1:75" ht="15" customHeight="1">
      <c r="A75" s="243"/>
      <c r="B75" s="244"/>
      <c r="C75" s="115" t="s">
        <v>47</v>
      </c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245"/>
      <c r="R75" s="246"/>
      <c r="S75" s="246"/>
      <c r="T75" s="246"/>
      <c r="U75" s="247"/>
      <c r="V75" s="221"/>
      <c r="W75" s="222"/>
      <c r="X75" s="222"/>
      <c r="Y75" s="222"/>
      <c r="Z75" s="223" t="s">
        <v>493</v>
      </c>
      <c r="AA75" s="225"/>
      <c r="AB75" s="221"/>
      <c r="AC75" s="222"/>
      <c r="AD75" s="222"/>
      <c r="AE75" s="222"/>
      <c r="AF75" s="223" t="s">
        <v>493</v>
      </c>
      <c r="AG75" s="224"/>
      <c r="AH75" s="58" t="str">
        <f t="shared" si="0"/>
        <v/>
      </c>
      <c r="AI75" s="123">
        <f t="shared" si="1"/>
        <v>17</v>
      </c>
      <c r="AO75" s="82"/>
      <c r="AP75" s="502"/>
      <c r="AQ75" s="503"/>
      <c r="AR75" s="140" t="s">
        <v>47</v>
      </c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504"/>
      <c r="BG75" s="505"/>
      <c r="BH75" s="505"/>
      <c r="BI75" s="505"/>
      <c r="BJ75" s="506"/>
      <c r="BK75" s="507"/>
      <c r="BL75" s="508"/>
      <c r="BM75" s="508"/>
      <c r="BN75" s="508"/>
      <c r="BO75" s="223" t="s">
        <v>493</v>
      </c>
      <c r="BP75" s="225"/>
      <c r="BQ75" s="507"/>
      <c r="BR75" s="508"/>
      <c r="BS75" s="508"/>
      <c r="BT75" s="508"/>
      <c r="BU75" s="223" t="s">
        <v>493</v>
      </c>
      <c r="BV75" s="224"/>
      <c r="BW75" s="90"/>
    </row>
    <row r="76" spans="1:75" ht="15" customHeight="1">
      <c r="A76" s="243"/>
      <c r="B76" s="244"/>
      <c r="C76" s="115" t="s">
        <v>48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245"/>
      <c r="R76" s="246"/>
      <c r="S76" s="246"/>
      <c r="T76" s="246"/>
      <c r="U76" s="247"/>
      <c r="V76" s="221"/>
      <c r="W76" s="222"/>
      <c r="X76" s="222"/>
      <c r="Y76" s="222"/>
      <c r="Z76" s="223" t="s">
        <v>493</v>
      </c>
      <c r="AA76" s="225"/>
      <c r="AB76" s="221"/>
      <c r="AC76" s="222"/>
      <c r="AD76" s="222"/>
      <c r="AE76" s="222"/>
      <c r="AF76" s="223" t="s">
        <v>493</v>
      </c>
      <c r="AG76" s="224"/>
      <c r="AH76" s="58" t="str">
        <f t="shared" si="0"/>
        <v/>
      </c>
      <c r="AI76" s="123">
        <f t="shared" si="1"/>
        <v>18</v>
      </c>
      <c r="AO76" s="82"/>
      <c r="AP76" s="502"/>
      <c r="AQ76" s="503"/>
      <c r="AR76" s="140" t="s">
        <v>48</v>
      </c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504"/>
      <c r="BG76" s="505"/>
      <c r="BH76" s="505"/>
      <c r="BI76" s="505"/>
      <c r="BJ76" s="506"/>
      <c r="BK76" s="507"/>
      <c r="BL76" s="508"/>
      <c r="BM76" s="508"/>
      <c r="BN76" s="508"/>
      <c r="BO76" s="223" t="s">
        <v>493</v>
      </c>
      <c r="BP76" s="225"/>
      <c r="BQ76" s="507"/>
      <c r="BR76" s="508"/>
      <c r="BS76" s="508"/>
      <c r="BT76" s="508"/>
      <c r="BU76" s="223" t="s">
        <v>493</v>
      </c>
      <c r="BV76" s="224"/>
      <c r="BW76" s="90"/>
    </row>
    <row r="77" spans="1:75" ht="15" customHeight="1">
      <c r="A77" s="243"/>
      <c r="B77" s="244"/>
      <c r="C77" s="115" t="s">
        <v>49</v>
      </c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245"/>
      <c r="R77" s="246"/>
      <c r="S77" s="246"/>
      <c r="T77" s="246"/>
      <c r="U77" s="247"/>
      <c r="V77" s="221"/>
      <c r="W77" s="222"/>
      <c r="X77" s="222"/>
      <c r="Y77" s="222"/>
      <c r="Z77" s="223" t="s">
        <v>493</v>
      </c>
      <c r="AA77" s="225"/>
      <c r="AB77" s="221"/>
      <c r="AC77" s="222"/>
      <c r="AD77" s="222"/>
      <c r="AE77" s="222"/>
      <c r="AF77" s="223" t="s">
        <v>493</v>
      </c>
      <c r="AG77" s="224"/>
      <c r="AH77" s="58" t="str">
        <f t="shared" si="0"/>
        <v/>
      </c>
      <c r="AI77" s="123">
        <f t="shared" si="1"/>
        <v>19</v>
      </c>
      <c r="AO77" s="82"/>
      <c r="AP77" s="502"/>
      <c r="AQ77" s="503"/>
      <c r="AR77" s="140" t="s">
        <v>49</v>
      </c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504"/>
      <c r="BG77" s="505"/>
      <c r="BH77" s="505"/>
      <c r="BI77" s="505"/>
      <c r="BJ77" s="506"/>
      <c r="BK77" s="507"/>
      <c r="BL77" s="508"/>
      <c r="BM77" s="508"/>
      <c r="BN77" s="508"/>
      <c r="BO77" s="223" t="s">
        <v>493</v>
      </c>
      <c r="BP77" s="225"/>
      <c r="BQ77" s="507"/>
      <c r="BR77" s="508"/>
      <c r="BS77" s="508"/>
      <c r="BT77" s="508"/>
      <c r="BU77" s="223" t="s">
        <v>493</v>
      </c>
      <c r="BV77" s="224"/>
      <c r="BW77" s="90"/>
    </row>
    <row r="78" spans="1:75" ht="15" customHeight="1">
      <c r="A78" s="243"/>
      <c r="B78" s="244"/>
      <c r="C78" s="115" t="s">
        <v>50</v>
      </c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245"/>
      <c r="R78" s="246"/>
      <c r="S78" s="246"/>
      <c r="T78" s="246"/>
      <c r="U78" s="247"/>
      <c r="V78" s="221"/>
      <c r="W78" s="222"/>
      <c r="X78" s="222"/>
      <c r="Y78" s="222"/>
      <c r="Z78" s="223" t="s">
        <v>493</v>
      </c>
      <c r="AA78" s="225"/>
      <c r="AB78" s="221"/>
      <c r="AC78" s="222"/>
      <c r="AD78" s="222"/>
      <c r="AE78" s="222"/>
      <c r="AF78" s="223" t="s">
        <v>493</v>
      </c>
      <c r="AG78" s="224"/>
      <c r="AH78" s="58" t="str">
        <f t="shared" si="0"/>
        <v/>
      </c>
      <c r="AI78" s="123">
        <f t="shared" si="1"/>
        <v>20</v>
      </c>
      <c r="AO78" s="82"/>
      <c r="AP78" s="502"/>
      <c r="AQ78" s="503"/>
      <c r="AR78" s="140" t="s">
        <v>50</v>
      </c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504"/>
      <c r="BG78" s="505"/>
      <c r="BH78" s="505"/>
      <c r="BI78" s="505"/>
      <c r="BJ78" s="506"/>
      <c r="BK78" s="507"/>
      <c r="BL78" s="508"/>
      <c r="BM78" s="508"/>
      <c r="BN78" s="508"/>
      <c r="BO78" s="223" t="s">
        <v>493</v>
      </c>
      <c r="BP78" s="225"/>
      <c r="BQ78" s="507"/>
      <c r="BR78" s="508"/>
      <c r="BS78" s="508"/>
      <c r="BT78" s="508"/>
      <c r="BU78" s="223" t="s">
        <v>493</v>
      </c>
      <c r="BV78" s="224"/>
      <c r="BW78" s="90"/>
    </row>
    <row r="79" spans="1:75" ht="15" customHeight="1">
      <c r="A79" s="243"/>
      <c r="B79" s="244"/>
      <c r="C79" s="115" t="s">
        <v>51</v>
      </c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245"/>
      <c r="R79" s="246"/>
      <c r="S79" s="246"/>
      <c r="T79" s="246"/>
      <c r="U79" s="247"/>
      <c r="V79" s="221"/>
      <c r="W79" s="222"/>
      <c r="X79" s="222"/>
      <c r="Y79" s="222"/>
      <c r="Z79" s="223" t="s">
        <v>493</v>
      </c>
      <c r="AA79" s="225"/>
      <c r="AB79" s="221"/>
      <c r="AC79" s="222"/>
      <c r="AD79" s="222"/>
      <c r="AE79" s="222"/>
      <c r="AF79" s="223" t="s">
        <v>493</v>
      </c>
      <c r="AG79" s="224"/>
      <c r="AH79" s="58" t="str">
        <f t="shared" si="0"/>
        <v/>
      </c>
      <c r="AI79" s="123">
        <f t="shared" si="1"/>
        <v>21</v>
      </c>
      <c r="AO79" s="82"/>
      <c r="AP79" s="502"/>
      <c r="AQ79" s="503"/>
      <c r="AR79" s="140" t="s">
        <v>51</v>
      </c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504"/>
      <c r="BG79" s="505"/>
      <c r="BH79" s="505"/>
      <c r="BI79" s="505"/>
      <c r="BJ79" s="506"/>
      <c r="BK79" s="507"/>
      <c r="BL79" s="508"/>
      <c r="BM79" s="508"/>
      <c r="BN79" s="508"/>
      <c r="BO79" s="223" t="s">
        <v>493</v>
      </c>
      <c r="BP79" s="225"/>
      <c r="BQ79" s="507"/>
      <c r="BR79" s="508"/>
      <c r="BS79" s="508"/>
      <c r="BT79" s="508"/>
      <c r="BU79" s="223" t="s">
        <v>493</v>
      </c>
      <c r="BV79" s="224"/>
      <c r="BW79" s="90"/>
    </row>
    <row r="80" spans="1:75" ht="15" customHeight="1">
      <c r="A80" s="243"/>
      <c r="B80" s="244"/>
      <c r="C80" s="115" t="s">
        <v>52</v>
      </c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245"/>
      <c r="R80" s="246"/>
      <c r="S80" s="246"/>
      <c r="T80" s="246"/>
      <c r="U80" s="247"/>
      <c r="V80" s="221"/>
      <c r="W80" s="222"/>
      <c r="X80" s="222"/>
      <c r="Y80" s="222"/>
      <c r="Z80" s="223" t="s">
        <v>493</v>
      </c>
      <c r="AA80" s="225"/>
      <c r="AB80" s="221"/>
      <c r="AC80" s="222"/>
      <c r="AD80" s="222"/>
      <c r="AE80" s="222"/>
      <c r="AF80" s="223" t="s">
        <v>493</v>
      </c>
      <c r="AG80" s="224"/>
      <c r="AH80" s="58" t="str">
        <f t="shared" si="0"/>
        <v/>
      </c>
      <c r="AI80" s="123">
        <f t="shared" si="1"/>
        <v>22</v>
      </c>
      <c r="AO80" s="82"/>
      <c r="AP80" s="502"/>
      <c r="AQ80" s="503"/>
      <c r="AR80" s="140" t="s">
        <v>52</v>
      </c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504"/>
      <c r="BG80" s="505"/>
      <c r="BH80" s="505"/>
      <c r="BI80" s="505"/>
      <c r="BJ80" s="506"/>
      <c r="BK80" s="507"/>
      <c r="BL80" s="508"/>
      <c r="BM80" s="508"/>
      <c r="BN80" s="508"/>
      <c r="BO80" s="223" t="s">
        <v>493</v>
      </c>
      <c r="BP80" s="225"/>
      <c r="BQ80" s="507"/>
      <c r="BR80" s="508"/>
      <c r="BS80" s="508"/>
      <c r="BT80" s="508"/>
      <c r="BU80" s="223" t="s">
        <v>493</v>
      </c>
      <c r="BV80" s="224"/>
      <c r="BW80" s="90"/>
    </row>
    <row r="81" spans="1:75" ht="15" customHeight="1">
      <c r="A81" s="243"/>
      <c r="B81" s="244"/>
      <c r="C81" s="115" t="s">
        <v>53</v>
      </c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245"/>
      <c r="R81" s="246"/>
      <c r="S81" s="246"/>
      <c r="T81" s="246"/>
      <c r="U81" s="247"/>
      <c r="V81" s="221"/>
      <c r="W81" s="222"/>
      <c r="X81" s="222"/>
      <c r="Y81" s="222"/>
      <c r="Z81" s="223" t="s">
        <v>493</v>
      </c>
      <c r="AA81" s="225"/>
      <c r="AB81" s="221"/>
      <c r="AC81" s="222"/>
      <c r="AD81" s="222"/>
      <c r="AE81" s="222"/>
      <c r="AF81" s="223" t="s">
        <v>493</v>
      </c>
      <c r="AG81" s="224"/>
      <c r="AH81" s="58" t="str">
        <f t="shared" si="0"/>
        <v/>
      </c>
      <c r="AI81" s="123">
        <f t="shared" si="1"/>
        <v>23</v>
      </c>
      <c r="AO81" s="82"/>
      <c r="AP81" s="502"/>
      <c r="AQ81" s="503"/>
      <c r="AR81" s="140" t="s">
        <v>53</v>
      </c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504"/>
      <c r="BG81" s="505"/>
      <c r="BH81" s="505"/>
      <c r="BI81" s="505"/>
      <c r="BJ81" s="506"/>
      <c r="BK81" s="507"/>
      <c r="BL81" s="508"/>
      <c r="BM81" s="508"/>
      <c r="BN81" s="508"/>
      <c r="BO81" s="223" t="s">
        <v>493</v>
      </c>
      <c r="BP81" s="225"/>
      <c r="BQ81" s="507"/>
      <c r="BR81" s="508"/>
      <c r="BS81" s="508"/>
      <c r="BT81" s="508"/>
      <c r="BU81" s="223" t="s">
        <v>493</v>
      </c>
      <c r="BV81" s="224"/>
      <c r="BW81" s="90"/>
    </row>
    <row r="82" spans="1:75" ht="15" customHeight="1">
      <c r="A82" s="243"/>
      <c r="B82" s="244"/>
      <c r="C82" s="115" t="s">
        <v>54</v>
      </c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245"/>
      <c r="R82" s="246"/>
      <c r="S82" s="246"/>
      <c r="T82" s="246"/>
      <c r="U82" s="247"/>
      <c r="V82" s="221"/>
      <c r="W82" s="222"/>
      <c r="X82" s="222"/>
      <c r="Y82" s="222"/>
      <c r="Z82" s="223" t="s">
        <v>493</v>
      </c>
      <c r="AA82" s="225"/>
      <c r="AB82" s="221"/>
      <c r="AC82" s="222"/>
      <c r="AD82" s="222"/>
      <c r="AE82" s="222"/>
      <c r="AF82" s="223" t="s">
        <v>493</v>
      </c>
      <c r="AG82" s="224"/>
      <c r="AH82" s="58" t="str">
        <f t="shared" si="0"/>
        <v/>
      </c>
      <c r="AI82" s="123">
        <f t="shared" si="1"/>
        <v>24</v>
      </c>
      <c r="AO82" s="82"/>
      <c r="AP82" s="502"/>
      <c r="AQ82" s="503"/>
      <c r="AR82" s="140" t="s">
        <v>54</v>
      </c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504"/>
      <c r="BG82" s="505"/>
      <c r="BH82" s="505"/>
      <c r="BI82" s="505"/>
      <c r="BJ82" s="506"/>
      <c r="BK82" s="507"/>
      <c r="BL82" s="508"/>
      <c r="BM82" s="508"/>
      <c r="BN82" s="508"/>
      <c r="BO82" s="223" t="s">
        <v>493</v>
      </c>
      <c r="BP82" s="225"/>
      <c r="BQ82" s="507"/>
      <c r="BR82" s="508"/>
      <c r="BS82" s="508"/>
      <c r="BT82" s="508"/>
      <c r="BU82" s="223" t="s">
        <v>493</v>
      </c>
      <c r="BV82" s="224"/>
      <c r="BW82" s="90"/>
    </row>
    <row r="83" spans="1:75" ht="15" customHeight="1">
      <c r="A83" s="243"/>
      <c r="B83" s="244"/>
      <c r="C83" s="115" t="s">
        <v>55</v>
      </c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245"/>
      <c r="R83" s="246"/>
      <c r="S83" s="246"/>
      <c r="T83" s="246"/>
      <c r="U83" s="247"/>
      <c r="V83" s="221"/>
      <c r="W83" s="222"/>
      <c r="X83" s="222"/>
      <c r="Y83" s="222"/>
      <c r="Z83" s="223" t="s">
        <v>493</v>
      </c>
      <c r="AA83" s="225"/>
      <c r="AB83" s="221"/>
      <c r="AC83" s="222"/>
      <c r="AD83" s="222"/>
      <c r="AE83" s="222"/>
      <c r="AF83" s="223" t="s">
        <v>493</v>
      </c>
      <c r="AG83" s="224"/>
      <c r="AH83" s="58" t="str">
        <f t="shared" si="0"/>
        <v/>
      </c>
      <c r="AI83" s="123">
        <f t="shared" si="1"/>
        <v>25</v>
      </c>
      <c r="AO83" s="82"/>
      <c r="AP83" s="502"/>
      <c r="AQ83" s="503"/>
      <c r="AR83" s="140" t="s">
        <v>55</v>
      </c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504"/>
      <c r="BG83" s="505"/>
      <c r="BH83" s="505"/>
      <c r="BI83" s="505"/>
      <c r="BJ83" s="506"/>
      <c r="BK83" s="507"/>
      <c r="BL83" s="508"/>
      <c r="BM83" s="508"/>
      <c r="BN83" s="508"/>
      <c r="BO83" s="223" t="s">
        <v>493</v>
      </c>
      <c r="BP83" s="225"/>
      <c r="BQ83" s="507"/>
      <c r="BR83" s="508"/>
      <c r="BS83" s="508"/>
      <c r="BT83" s="508"/>
      <c r="BU83" s="223" t="s">
        <v>493</v>
      </c>
      <c r="BV83" s="224"/>
      <c r="BW83" s="90"/>
    </row>
    <row r="84" spans="1:75" ht="15" customHeight="1">
      <c r="A84" s="243"/>
      <c r="B84" s="244"/>
      <c r="C84" s="115" t="s">
        <v>56</v>
      </c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245"/>
      <c r="R84" s="246"/>
      <c r="S84" s="246"/>
      <c r="T84" s="246"/>
      <c r="U84" s="247"/>
      <c r="V84" s="221"/>
      <c r="W84" s="222"/>
      <c r="X84" s="222"/>
      <c r="Y84" s="222"/>
      <c r="Z84" s="223" t="s">
        <v>493</v>
      </c>
      <c r="AA84" s="225"/>
      <c r="AB84" s="221"/>
      <c r="AC84" s="222"/>
      <c r="AD84" s="222"/>
      <c r="AE84" s="222"/>
      <c r="AF84" s="223" t="s">
        <v>493</v>
      </c>
      <c r="AG84" s="224"/>
      <c r="AH84" s="58" t="str">
        <f t="shared" si="0"/>
        <v/>
      </c>
      <c r="AI84" s="123">
        <f t="shared" si="1"/>
        <v>26</v>
      </c>
      <c r="AO84" s="82"/>
      <c r="AP84" s="502"/>
      <c r="AQ84" s="503"/>
      <c r="AR84" s="140" t="s">
        <v>56</v>
      </c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504"/>
      <c r="BG84" s="505"/>
      <c r="BH84" s="505"/>
      <c r="BI84" s="505"/>
      <c r="BJ84" s="506"/>
      <c r="BK84" s="507"/>
      <c r="BL84" s="508"/>
      <c r="BM84" s="508"/>
      <c r="BN84" s="508"/>
      <c r="BO84" s="223" t="s">
        <v>493</v>
      </c>
      <c r="BP84" s="225"/>
      <c r="BQ84" s="507"/>
      <c r="BR84" s="508"/>
      <c r="BS84" s="508"/>
      <c r="BT84" s="508"/>
      <c r="BU84" s="223" t="s">
        <v>493</v>
      </c>
      <c r="BV84" s="224"/>
      <c r="BW84" s="90"/>
    </row>
    <row r="85" spans="1:75" ht="15" customHeight="1">
      <c r="A85" s="243"/>
      <c r="B85" s="244"/>
      <c r="C85" s="115" t="s">
        <v>57</v>
      </c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245"/>
      <c r="R85" s="246"/>
      <c r="S85" s="246"/>
      <c r="T85" s="246"/>
      <c r="U85" s="247"/>
      <c r="V85" s="221"/>
      <c r="W85" s="222"/>
      <c r="X85" s="222"/>
      <c r="Y85" s="222"/>
      <c r="Z85" s="223" t="s">
        <v>493</v>
      </c>
      <c r="AA85" s="225"/>
      <c r="AB85" s="221"/>
      <c r="AC85" s="222"/>
      <c r="AD85" s="222"/>
      <c r="AE85" s="222"/>
      <c r="AF85" s="223" t="s">
        <v>493</v>
      </c>
      <c r="AG85" s="224"/>
      <c r="AH85" s="58" t="str">
        <f t="shared" si="0"/>
        <v/>
      </c>
      <c r="AI85" s="123">
        <f t="shared" si="1"/>
        <v>27</v>
      </c>
      <c r="AO85" s="82"/>
      <c r="AP85" s="502"/>
      <c r="AQ85" s="503"/>
      <c r="AR85" s="140" t="s">
        <v>57</v>
      </c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504"/>
      <c r="BG85" s="505"/>
      <c r="BH85" s="505"/>
      <c r="BI85" s="505"/>
      <c r="BJ85" s="506"/>
      <c r="BK85" s="507"/>
      <c r="BL85" s="508"/>
      <c r="BM85" s="508"/>
      <c r="BN85" s="508"/>
      <c r="BO85" s="223" t="s">
        <v>493</v>
      </c>
      <c r="BP85" s="225"/>
      <c r="BQ85" s="507"/>
      <c r="BR85" s="508"/>
      <c r="BS85" s="508"/>
      <c r="BT85" s="508"/>
      <c r="BU85" s="223" t="s">
        <v>493</v>
      </c>
      <c r="BV85" s="224"/>
      <c r="BW85" s="90"/>
    </row>
    <row r="86" spans="1:75" ht="15" customHeight="1" thickBot="1">
      <c r="A86" s="410"/>
      <c r="B86" s="411"/>
      <c r="C86" s="115" t="s">
        <v>93</v>
      </c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285"/>
      <c r="R86" s="286"/>
      <c r="S86" s="286"/>
      <c r="T86" s="286"/>
      <c r="U86" s="287"/>
      <c r="V86" s="406"/>
      <c r="W86" s="407"/>
      <c r="X86" s="407"/>
      <c r="Y86" s="407"/>
      <c r="Z86" s="404" t="s">
        <v>493</v>
      </c>
      <c r="AA86" s="405"/>
      <c r="AB86" s="406"/>
      <c r="AC86" s="407"/>
      <c r="AD86" s="407"/>
      <c r="AE86" s="407"/>
      <c r="AF86" s="404" t="s">
        <v>493</v>
      </c>
      <c r="AG86" s="409"/>
      <c r="AH86" s="58" t="str">
        <f t="shared" si="0"/>
        <v/>
      </c>
      <c r="AI86" s="123">
        <f t="shared" si="1"/>
        <v>28</v>
      </c>
      <c r="AO86" s="82"/>
      <c r="AP86" s="509"/>
      <c r="AQ86" s="510"/>
      <c r="AR86" s="140" t="s">
        <v>93</v>
      </c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511"/>
      <c r="BG86" s="512"/>
      <c r="BH86" s="512"/>
      <c r="BI86" s="512"/>
      <c r="BJ86" s="513"/>
      <c r="BK86" s="514"/>
      <c r="BL86" s="515"/>
      <c r="BM86" s="515"/>
      <c r="BN86" s="515"/>
      <c r="BO86" s="404" t="s">
        <v>493</v>
      </c>
      <c r="BP86" s="405"/>
      <c r="BQ86" s="514"/>
      <c r="BR86" s="515"/>
      <c r="BS86" s="515"/>
      <c r="BT86" s="515"/>
      <c r="BU86" s="404" t="s">
        <v>493</v>
      </c>
      <c r="BV86" s="409"/>
      <c r="BW86" s="90"/>
    </row>
    <row r="87" spans="1:75" ht="15" hidden="1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O87" s="8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90"/>
    </row>
    <row r="88" spans="1:75" ht="15" hidden="1" customHeight="1">
      <c r="A88" s="19"/>
      <c r="B88" s="19"/>
      <c r="C88" s="19"/>
      <c r="D88" s="19"/>
      <c r="E88" s="19"/>
      <c r="F88" s="19"/>
      <c r="G88" s="19"/>
      <c r="H88" s="19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O88" s="82"/>
      <c r="AP88" s="19"/>
      <c r="AQ88" s="19"/>
      <c r="AR88" s="19"/>
      <c r="AS88" s="19"/>
      <c r="AT88" s="19"/>
      <c r="AU88" s="19"/>
      <c r="AV88" s="19"/>
      <c r="AW88" s="19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90"/>
    </row>
    <row r="89" spans="1:75" ht="15" hidden="1" customHeight="1">
      <c r="A89" s="19"/>
      <c r="B89" s="19"/>
      <c r="C89" s="19"/>
      <c r="D89" s="19"/>
      <c r="E89" s="19"/>
      <c r="F89" s="19"/>
      <c r="G89" s="19"/>
      <c r="H89" s="19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O89" s="82"/>
      <c r="AP89" s="92"/>
      <c r="AQ89" s="92"/>
      <c r="AR89" s="92"/>
      <c r="AS89" s="92"/>
      <c r="AT89" s="92"/>
      <c r="AU89" s="92"/>
      <c r="AV89" s="92"/>
      <c r="AW89" s="92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0"/>
    </row>
    <row r="90" spans="1:75" ht="15" customHeight="1">
      <c r="A90" s="48"/>
      <c r="B90" s="48"/>
      <c r="C90" s="48"/>
      <c r="D90" s="48"/>
      <c r="E90" s="48"/>
      <c r="F90" s="17"/>
      <c r="G90" s="17"/>
      <c r="H90" s="17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O90" s="82"/>
      <c r="AP90" s="96"/>
      <c r="AQ90" s="96"/>
      <c r="AR90" s="96"/>
      <c r="AS90" s="96"/>
      <c r="AT90" s="96"/>
      <c r="AU90" s="96"/>
      <c r="AV90" s="96"/>
      <c r="AW90" s="96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0"/>
    </row>
    <row r="91" spans="1:75" ht="15" customHeight="1" thickBot="1">
      <c r="A91" s="408" t="s">
        <v>508</v>
      </c>
      <c r="B91" s="256"/>
      <c r="C91" s="256"/>
      <c r="D91" s="256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64" t="s">
        <v>509</v>
      </c>
      <c r="P91" s="265"/>
      <c r="Q91" s="264" t="s">
        <v>510</v>
      </c>
      <c r="R91" s="265"/>
      <c r="S91" s="265"/>
      <c r="T91" s="265"/>
      <c r="U91" s="266"/>
      <c r="V91" s="264" t="s">
        <v>498</v>
      </c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6"/>
      <c r="AJ91" s="7" t="s">
        <v>220</v>
      </c>
      <c r="AO91" s="82"/>
      <c r="AP91" s="408" t="s">
        <v>508</v>
      </c>
      <c r="AQ91" s="256"/>
      <c r="AR91" s="256"/>
      <c r="AS91" s="256"/>
      <c r="AT91" s="256"/>
      <c r="AU91" s="256"/>
      <c r="AV91" s="256"/>
      <c r="AW91" s="256"/>
      <c r="AX91" s="256"/>
      <c r="AY91" s="256"/>
      <c r="AZ91" s="256"/>
      <c r="BA91" s="256"/>
      <c r="BB91" s="256"/>
      <c r="BC91" s="256"/>
      <c r="BD91" s="264" t="s">
        <v>509</v>
      </c>
      <c r="BE91" s="265"/>
      <c r="BF91" s="264" t="s">
        <v>510</v>
      </c>
      <c r="BG91" s="265"/>
      <c r="BH91" s="265"/>
      <c r="BI91" s="265"/>
      <c r="BJ91" s="266"/>
      <c r="BK91" s="264" t="s">
        <v>498</v>
      </c>
      <c r="BL91" s="265"/>
      <c r="BM91" s="265"/>
      <c r="BN91" s="265"/>
      <c r="BO91" s="265"/>
      <c r="BP91" s="265"/>
      <c r="BQ91" s="265"/>
      <c r="BR91" s="265"/>
      <c r="BS91" s="265"/>
      <c r="BT91" s="265"/>
      <c r="BU91" s="265"/>
      <c r="BV91" s="266"/>
      <c r="BW91" s="90"/>
    </row>
    <row r="92" spans="1:75" ht="15" customHeight="1">
      <c r="A92" s="264" t="s">
        <v>62</v>
      </c>
      <c r="B92" s="416"/>
      <c r="C92" s="426"/>
      <c r="D92" s="427"/>
      <c r="E92" s="427"/>
      <c r="F92" s="427"/>
      <c r="G92" s="427"/>
      <c r="H92" s="427"/>
      <c r="I92" s="427"/>
      <c r="J92" s="427"/>
      <c r="K92" s="427"/>
      <c r="L92" s="427"/>
      <c r="M92" s="427"/>
      <c r="N92" s="428"/>
      <c r="O92" s="281" t="str">
        <f>IF(AI92="","",VLOOKUP(AI92,$F$208:$G$209,2,FALSE))</f>
        <v/>
      </c>
      <c r="P92" s="282"/>
      <c r="Q92" s="417" t="str">
        <f>IF(C92="","",VLOOKUP(C92,$C$58:$Q$86,15,FALSE))</f>
        <v/>
      </c>
      <c r="R92" s="418"/>
      <c r="S92" s="418"/>
      <c r="T92" s="418"/>
      <c r="U92" s="419"/>
      <c r="V92" s="414" t="str">
        <f>IF(C92="","",VLOOKUP(C92,$C$58:$V$86,20,FALSE))</f>
        <v/>
      </c>
      <c r="W92" s="415"/>
      <c r="X92" s="415"/>
      <c r="Y92" s="415"/>
      <c r="Z92" s="412" t="s">
        <v>493</v>
      </c>
      <c r="AA92" s="413"/>
      <c r="AB92" s="414" t="str">
        <f>IF(C92="","",VLOOKUP(C92,$C$58:$AB$86,26,FALSE))</f>
        <v/>
      </c>
      <c r="AC92" s="415"/>
      <c r="AD92" s="415"/>
      <c r="AE92" s="415"/>
      <c r="AF92" s="412" t="s">
        <v>493</v>
      </c>
      <c r="AG92" s="413"/>
      <c r="AH92" s="58" t="str">
        <f>IF(C92="","",VLOOKUP(C92,$G$211:$Q$239,11,FALSE))</f>
        <v/>
      </c>
      <c r="AI92" s="58" t="str">
        <f>IF(C92="","",VLOOKUP(C92,$C$58:$AH$86,32,FALSE))</f>
        <v/>
      </c>
      <c r="AJ92" s="124">
        <v>1</v>
      </c>
      <c r="AO92" s="82"/>
      <c r="AP92" s="264" t="s">
        <v>62</v>
      </c>
      <c r="AQ92" s="416"/>
      <c r="AR92" s="516" t="s">
        <v>73</v>
      </c>
      <c r="AS92" s="517"/>
      <c r="AT92" s="517"/>
      <c r="AU92" s="517"/>
      <c r="AV92" s="517"/>
      <c r="AW92" s="517"/>
      <c r="AX92" s="517"/>
      <c r="AY92" s="517"/>
      <c r="AZ92" s="517"/>
      <c r="BA92" s="517"/>
      <c r="BB92" s="517"/>
      <c r="BC92" s="518"/>
      <c r="BD92" s="281" t="s">
        <v>14</v>
      </c>
      <c r="BE92" s="282"/>
      <c r="BF92" s="417">
        <f>IF(AR92="","",VLOOKUP(AR92,$AR$58:$BF$86,15,FALSE))</f>
        <v>900</v>
      </c>
      <c r="BG92" s="418"/>
      <c r="BH92" s="418"/>
      <c r="BI92" s="418"/>
      <c r="BJ92" s="419"/>
      <c r="BK92" s="414">
        <f>IF(AR92="","",VLOOKUP(AR92,$AR$58:$BK$86,20,FALSE))</f>
        <v>1100000</v>
      </c>
      <c r="BL92" s="415"/>
      <c r="BM92" s="415"/>
      <c r="BN92" s="415"/>
      <c r="BO92" s="412" t="s">
        <v>493</v>
      </c>
      <c r="BP92" s="413"/>
      <c r="BQ92" s="414">
        <f>IF(AR92="","",VLOOKUP(AR92,$AR$58:$BQ$86,26,FALSE))</f>
        <v>900000</v>
      </c>
      <c r="BR92" s="415"/>
      <c r="BS92" s="415"/>
      <c r="BT92" s="415"/>
      <c r="BU92" s="412" t="s">
        <v>493</v>
      </c>
      <c r="BV92" s="413"/>
      <c r="BW92" s="90"/>
    </row>
    <row r="93" spans="1:75" ht="15" customHeight="1">
      <c r="A93" s="264" t="s">
        <v>63</v>
      </c>
      <c r="B93" s="416"/>
      <c r="C93" s="420"/>
      <c r="D93" s="421"/>
      <c r="E93" s="421"/>
      <c r="F93" s="421"/>
      <c r="G93" s="421"/>
      <c r="H93" s="421"/>
      <c r="I93" s="421"/>
      <c r="J93" s="421"/>
      <c r="K93" s="421"/>
      <c r="L93" s="421"/>
      <c r="M93" s="421"/>
      <c r="N93" s="422"/>
      <c r="O93" s="281" t="str">
        <f>IF(AI93="","",VLOOKUP(AI93,$F$208:$G$209,2,FALSE))</f>
        <v/>
      </c>
      <c r="P93" s="282"/>
      <c r="Q93" s="417" t="str">
        <f t="shared" ref="Q93:Q96" si="2">IF(C93="","",VLOOKUP(C93,$C$58:$Q$86,15,FALSE))</f>
        <v/>
      </c>
      <c r="R93" s="418"/>
      <c r="S93" s="418"/>
      <c r="T93" s="418"/>
      <c r="U93" s="419"/>
      <c r="V93" s="414" t="str">
        <f t="shared" ref="V93:V96" si="3">IF(C93="","",VLOOKUP(C93,$C$58:$V$86,20,FALSE))</f>
        <v/>
      </c>
      <c r="W93" s="415"/>
      <c r="X93" s="415"/>
      <c r="Y93" s="415"/>
      <c r="Z93" s="412" t="s">
        <v>493</v>
      </c>
      <c r="AA93" s="413"/>
      <c r="AB93" s="414" t="str">
        <f t="shared" ref="AB93:AB96" si="4">IF(C93="","",VLOOKUP(C93,$C$58:$AB$86,26,FALSE))</f>
        <v/>
      </c>
      <c r="AC93" s="415"/>
      <c r="AD93" s="415"/>
      <c r="AE93" s="415"/>
      <c r="AF93" s="412" t="s">
        <v>493</v>
      </c>
      <c r="AG93" s="413"/>
      <c r="AH93" s="58" t="str">
        <f>IF(C93="","",VLOOKUP(C93,$G$211:$Q$239,11,FALSE))</f>
        <v/>
      </c>
      <c r="AI93" s="58" t="str">
        <f t="shared" ref="AI93:AI96" si="5">IF(C93="","",VLOOKUP(C93,$C$58:$AH$86,32,FALSE))</f>
        <v/>
      </c>
      <c r="AJ93" s="124">
        <v>2</v>
      </c>
      <c r="AO93" s="82"/>
      <c r="AP93" s="264" t="s">
        <v>63</v>
      </c>
      <c r="AQ93" s="416"/>
      <c r="AR93" s="519" t="s">
        <v>96</v>
      </c>
      <c r="AS93" s="351"/>
      <c r="AT93" s="351"/>
      <c r="AU93" s="351"/>
      <c r="AV93" s="351"/>
      <c r="AW93" s="351"/>
      <c r="AX93" s="351"/>
      <c r="AY93" s="351"/>
      <c r="AZ93" s="351"/>
      <c r="BA93" s="351"/>
      <c r="BB93" s="351"/>
      <c r="BC93" s="520"/>
      <c r="BD93" s="281" t="s">
        <v>13</v>
      </c>
      <c r="BE93" s="282"/>
      <c r="BF93" s="417">
        <f t="shared" ref="BF93:BF96" si="6">IF(AR93="","",VLOOKUP(AR93,$AR$58:$BF$86,15,FALSE))</f>
        <v>420</v>
      </c>
      <c r="BG93" s="418"/>
      <c r="BH93" s="418"/>
      <c r="BI93" s="418"/>
      <c r="BJ93" s="419"/>
      <c r="BK93" s="414">
        <f t="shared" ref="BK93:BK96" si="7">IF(AR93="","",VLOOKUP(AR93,$AR$58:$BK$86,20,FALSE))</f>
        <v>500000</v>
      </c>
      <c r="BL93" s="415"/>
      <c r="BM93" s="415"/>
      <c r="BN93" s="415"/>
      <c r="BO93" s="412" t="s">
        <v>493</v>
      </c>
      <c r="BP93" s="413"/>
      <c r="BQ93" s="414">
        <f t="shared" ref="BQ93:BQ96" si="8">IF(AR93="","",VLOOKUP(AR93,$AR$58:$BQ$86,26,FALSE))</f>
        <v>480000</v>
      </c>
      <c r="BR93" s="415"/>
      <c r="BS93" s="415"/>
      <c r="BT93" s="415"/>
      <c r="BU93" s="412" t="s">
        <v>493</v>
      </c>
      <c r="BV93" s="413"/>
      <c r="BW93" s="90"/>
    </row>
    <row r="94" spans="1:75" ht="15" customHeight="1">
      <c r="A94" s="264" t="s">
        <v>64</v>
      </c>
      <c r="B94" s="416"/>
      <c r="C94" s="420"/>
      <c r="D94" s="421"/>
      <c r="E94" s="421"/>
      <c r="F94" s="421"/>
      <c r="G94" s="421"/>
      <c r="H94" s="421"/>
      <c r="I94" s="421"/>
      <c r="J94" s="421"/>
      <c r="K94" s="421"/>
      <c r="L94" s="421"/>
      <c r="M94" s="421"/>
      <c r="N94" s="422"/>
      <c r="O94" s="281" t="str">
        <f>IF(AI94="","",VLOOKUP(AI94,$F$208:$G$209,2,FALSE))</f>
        <v/>
      </c>
      <c r="P94" s="282"/>
      <c r="Q94" s="417" t="str">
        <f t="shared" si="2"/>
        <v/>
      </c>
      <c r="R94" s="418"/>
      <c r="S94" s="418"/>
      <c r="T94" s="418"/>
      <c r="U94" s="419"/>
      <c r="V94" s="414" t="str">
        <f t="shared" si="3"/>
        <v/>
      </c>
      <c r="W94" s="415"/>
      <c r="X94" s="415"/>
      <c r="Y94" s="415"/>
      <c r="Z94" s="412" t="s">
        <v>493</v>
      </c>
      <c r="AA94" s="413"/>
      <c r="AB94" s="414" t="str">
        <f t="shared" si="4"/>
        <v/>
      </c>
      <c r="AC94" s="415"/>
      <c r="AD94" s="415"/>
      <c r="AE94" s="415"/>
      <c r="AF94" s="412" t="s">
        <v>493</v>
      </c>
      <c r="AG94" s="413"/>
      <c r="AH94" s="58" t="str">
        <f>IF(C94="","",VLOOKUP(C94,$G$211:$Q$239,11,FALSE))</f>
        <v/>
      </c>
      <c r="AI94" s="58" t="str">
        <f t="shared" si="5"/>
        <v/>
      </c>
      <c r="AJ94" s="124">
        <v>3</v>
      </c>
      <c r="AO94" s="82"/>
      <c r="AP94" s="264" t="s">
        <v>64</v>
      </c>
      <c r="AQ94" s="416"/>
      <c r="AR94" s="519"/>
      <c r="AS94" s="351"/>
      <c r="AT94" s="351"/>
      <c r="AU94" s="351"/>
      <c r="AV94" s="351"/>
      <c r="AW94" s="351"/>
      <c r="AX94" s="351"/>
      <c r="AY94" s="351"/>
      <c r="AZ94" s="351"/>
      <c r="BA94" s="351"/>
      <c r="BB94" s="351"/>
      <c r="BC94" s="520"/>
      <c r="BD94" s="281"/>
      <c r="BE94" s="282"/>
      <c r="BF94" s="417" t="str">
        <f t="shared" si="6"/>
        <v/>
      </c>
      <c r="BG94" s="418"/>
      <c r="BH94" s="418"/>
      <c r="BI94" s="418"/>
      <c r="BJ94" s="419"/>
      <c r="BK94" s="414" t="str">
        <f t="shared" si="7"/>
        <v/>
      </c>
      <c r="BL94" s="415"/>
      <c r="BM94" s="415"/>
      <c r="BN94" s="415"/>
      <c r="BO94" s="412" t="s">
        <v>493</v>
      </c>
      <c r="BP94" s="413"/>
      <c r="BQ94" s="414" t="str">
        <f t="shared" si="8"/>
        <v/>
      </c>
      <c r="BR94" s="415"/>
      <c r="BS94" s="415"/>
      <c r="BT94" s="415"/>
      <c r="BU94" s="412" t="s">
        <v>493</v>
      </c>
      <c r="BV94" s="413"/>
      <c r="BW94" s="90"/>
    </row>
    <row r="95" spans="1:75" ht="15" customHeight="1">
      <c r="A95" s="264" t="s">
        <v>65</v>
      </c>
      <c r="B95" s="416"/>
      <c r="C95" s="420"/>
      <c r="D95" s="421"/>
      <c r="E95" s="421"/>
      <c r="F95" s="421"/>
      <c r="G95" s="421"/>
      <c r="H95" s="421"/>
      <c r="I95" s="421"/>
      <c r="J95" s="421"/>
      <c r="K95" s="421"/>
      <c r="L95" s="421"/>
      <c r="M95" s="421"/>
      <c r="N95" s="422"/>
      <c r="O95" s="281" t="str">
        <f>IF(AI95="","",VLOOKUP(AI95,$F$208:$G$209,2,FALSE))</f>
        <v/>
      </c>
      <c r="P95" s="282"/>
      <c r="Q95" s="417" t="str">
        <f t="shared" si="2"/>
        <v/>
      </c>
      <c r="R95" s="418"/>
      <c r="S95" s="418"/>
      <c r="T95" s="418"/>
      <c r="U95" s="419"/>
      <c r="V95" s="414" t="str">
        <f t="shared" si="3"/>
        <v/>
      </c>
      <c r="W95" s="415"/>
      <c r="X95" s="415"/>
      <c r="Y95" s="415"/>
      <c r="Z95" s="412" t="s">
        <v>493</v>
      </c>
      <c r="AA95" s="413"/>
      <c r="AB95" s="414" t="str">
        <f t="shared" si="4"/>
        <v/>
      </c>
      <c r="AC95" s="415"/>
      <c r="AD95" s="415"/>
      <c r="AE95" s="415"/>
      <c r="AF95" s="412" t="s">
        <v>493</v>
      </c>
      <c r="AG95" s="413"/>
      <c r="AH95" s="58" t="str">
        <f>IF(C95="","",VLOOKUP(C95,$G$211:$Q$239,11,FALSE))</f>
        <v/>
      </c>
      <c r="AI95" s="58" t="str">
        <f t="shared" si="5"/>
        <v/>
      </c>
      <c r="AJ95" s="124">
        <v>4</v>
      </c>
      <c r="AO95" s="82"/>
      <c r="AP95" s="264" t="s">
        <v>65</v>
      </c>
      <c r="AQ95" s="416"/>
      <c r="AR95" s="519"/>
      <c r="AS95" s="351"/>
      <c r="AT95" s="351"/>
      <c r="AU95" s="351"/>
      <c r="AV95" s="351"/>
      <c r="AW95" s="351"/>
      <c r="AX95" s="351"/>
      <c r="AY95" s="351"/>
      <c r="AZ95" s="351"/>
      <c r="BA95" s="351"/>
      <c r="BB95" s="351"/>
      <c r="BC95" s="520"/>
      <c r="BD95" s="281"/>
      <c r="BE95" s="282"/>
      <c r="BF95" s="417" t="str">
        <f t="shared" si="6"/>
        <v/>
      </c>
      <c r="BG95" s="418"/>
      <c r="BH95" s="418"/>
      <c r="BI95" s="418"/>
      <c r="BJ95" s="419"/>
      <c r="BK95" s="414" t="str">
        <f t="shared" si="7"/>
        <v/>
      </c>
      <c r="BL95" s="415"/>
      <c r="BM95" s="415"/>
      <c r="BN95" s="415"/>
      <c r="BO95" s="412" t="s">
        <v>493</v>
      </c>
      <c r="BP95" s="413"/>
      <c r="BQ95" s="414" t="str">
        <f t="shared" si="8"/>
        <v/>
      </c>
      <c r="BR95" s="415"/>
      <c r="BS95" s="415"/>
      <c r="BT95" s="415"/>
      <c r="BU95" s="412" t="s">
        <v>493</v>
      </c>
      <c r="BV95" s="413"/>
      <c r="BW95" s="90"/>
    </row>
    <row r="96" spans="1:75" ht="15" customHeight="1" thickBot="1">
      <c r="A96" s="264" t="s">
        <v>66</v>
      </c>
      <c r="B96" s="416"/>
      <c r="C96" s="423"/>
      <c r="D96" s="424"/>
      <c r="E96" s="424"/>
      <c r="F96" s="424"/>
      <c r="G96" s="424"/>
      <c r="H96" s="424"/>
      <c r="I96" s="424"/>
      <c r="J96" s="424"/>
      <c r="K96" s="424"/>
      <c r="L96" s="424"/>
      <c r="M96" s="424"/>
      <c r="N96" s="425"/>
      <c r="O96" s="281" t="str">
        <f>IF(AI96="","",VLOOKUP(AI96,$F$208:$G$209,2,FALSE))</f>
        <v/>
      </c>
      <c r="P96" s="282"/>
      <c r="Q96" s="417" t="str">
        <f t="shared" si="2"/>
        <v/>
      </c>
      <c r="R96" s="418"/>
      <c r="S96" s="418"/>
      <c r="T96" s="418"/>
      <c r="U96" s="419"/>
      <c r="V96" s="414" t="str">
        <f t="shared" si="3"/>
        <v/>
      </c>
      <c r="W96" s="415"/>
      <c r="X96" s="415"/>
      <c r="Y96" s="415"/>
      <c r="Z96" s="412" t="s">
        <v>493</v>
      </c>
      <c r="AA96" s="413"/>
      <c r="AB96" s="414" t="str">
        <f t="shared" si="4"/>
        <v/>
      </c>
      <c r="AC96" s="415"/>
      <c r="AD96" s="415"/>
      <c r="AE96" s="415"/>
      <c r="AF96" s="412" t="s">
        <v>493</v>
      </c>
      <c r="AG96" s="413"/>
      <c r="AH96" s="58" t="str">
        <f>IF(C96="","",VLOOKUP(C96,$G$211:$Q$239,11,FALSE))</f>
        <v/>
      </c>
      <c r="AI96" s="58" t="str">
        <f t="shared" si="5"/>
        <v/>
      </c>
      <c r="AJ96" s="124">
        <v>5</v>
      </c>
      <c r="AO96" s="82"/>
      <c r="AP96" s="264" t="s">
        <v>66</v>
      </c>
      <c r="AQ96" s="416"/>
      <c r="AR96" s="530"/>
      <c r="AS96" s="443"/>
      <c r="AT96" s="443"/>
      <c r="AU96" s="443"/>
      <c r="AV96" s="443"/>
      <c r="AW96" s="443"/>
      <c r="AX96" s="443"/>
      <c r="AY96" s="443"/>
      <c r="AZ96" s="443"/>
      <c r="BA96" s="443"/>
      <c r="BB96" s="443"/>
      <c r="BC96" s="531"/>
      <c r="BD96" s="281"/>
      <c r="BE96" s="282"/>
      <c r="BF96" s="417" t="str">
        <f t="shared" si="6"/>
        <v/>
      </c>
      <c r="BG96" s="418"/>
      <c r="BH96" s="418"/>
      <c r="BI96" s="418"/>
      <c r="BJ96" s="419"/>
      <c r="BK96" s="414" t="str">
        <f t="shared" si="7"/>
        <v/>
      </c>
      <c r="BL96" s="415"/>
      <c r="BM96" s="415"/>
      <c r="BN96" s="415"/>
      <c r="BO96" s="412" t="s">
        <v>493</v>
      </c>
      <c r="BP96" s="413"/>
      <c r="BQ96" s="414" t="str">
        <f t="shared" si="8"/>
        <v/>
      </c>
      <c r="BR96" s="415"/>
      <c r="BS96" s="415"/>
      <c r="BT96" s="415"/>
      <c r="BU96" s="412" t="s">
        <v>493</v>
      </c>
      <c r="BV96" s="413"/>
      <c r="BW96" s="90"/>
    </row>
    <row r="97" spans="1:75" ht="15" customHeight="1" thickBot="1">
      <c r="A97" s="2"/>
      <c r="B97" s="2"/>
      <c r="C97" s="2"/>
      <c r="D97" s="2"/>
      <c r="E97" s="2"/>
      <c r="F97" s="2"/>
      <c r="G97" s="2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5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O97" s="82"/>
      <c r="AP97" s="92"/>
      <c r="AQ97" s="92"/>
      <c r="AR97" s="92"/>
      <c r="AS97" s="92"/>
      <c r="AT97" s="92"/>
      <c r="AU97" s="92"/>
      <c r="AV97" s="92"/>
      <c r="AW97" s="92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93"/>
      <c r="BL97" s="94"/>
      <c r="BM97" s="94"/>
      <c r="BN97" s="94"/>
      <c r="BO97" s="94"/>
      <c r="BP97" s="94"/>
      <c r="BQ97" s="94"/>
      <c r="BR97" s="94"/>
      <c r="BS97" s="94"/>
      <c r="BT97" s="94"/>
      <c r="BU97" s="94"/>
      <c r="BV97" s="94"/>
      <c r="BW97" s="90"/>
    </row>
    <row r="98" spans="1:75" ht="15" customHeight="1">
      <c r="A98" s="226" t="s">
        <v>166</v>
      </c>
      <c r="B98" s="226"/>
      <c r="C98" s="226"/>
      <c r="D98" s="226"/>
      <c r="E98" s="227"/>
      <c r="F98" s="228" t="s">
        <v>511</v>
      </c>
      <c r="G98" s="229"/>
      <c r="H98" s="232"/>
      <c r="I98" s="232"/>
      <c r="J98" s="232"/>
      <c r="K98" s="232"/>
      <c r="L98" s="233"/>
      <c r="AA98" s="240" t="s">
        <v>528</v>
      </c>
      <c r="AB98" s="132"/>
      <c r="AC98" s="132"/>
      <c r="AD98" s="132"/>
      <c r="AE98" s="132"/>
      <c r="AF98" s="132"/>
      <c r="AG98" s="133"/>
      <c r="AO98" s="82"/>
      <c r="AP98" s="226" t="s">
        <v>166</v>
      </c>
      <c r="AQ98" s="226"/>
      <c r="AR98" s="226"/>
      <c r="AS98" s="226"/>
      <c r="AT98" s="227"/>
      <c r="AU98" s="228" t="s">
        <v>511</v>
      </c>
      <c r="AV98" s="229"/>
      <c r="AW98" s="521">
        <v>756</v>
      </c>
      <c r="AX98" s="521"/>
      <c r="AY98" s="521"/>
      <c r="AZ98" s="521"/>
      <c r="BA98" s="522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525" t="s">
        <v>528</v>
      </c>
      <c r="BQ98" s="144"/>
      <c r="BR98" s="144"/>
      <c r="BS98" s="144"/>
      <c r="BT98" s="144"/>
      <c r="BU98" s="144"/>
      <c r="BV98" s="145"/>
      <c r="BW98" s="90"/>
    </row>
    <row r="99" spans="1:75" ht="15" customHeight="1">
      <c r="A99" s="226"/>
      <c r="B99" s="226"/>
      <c r="C99" s="226"/>
      <c r="D99" s="226"/>
      <c r="E99" s="227"/>
      <c r="F99" s="230" t="s">
        <v>512</v>
      </c>
      <c r="G99" s="231"/>
      <c r="H99" s="234"/>
      <c r="I99" s="234"/>
      <c r="J99" s="234"/>
      <c r="K99" s="234"/>
      <c r="L99" s="235"/>
      <c r="AA99" s="241"/>
      <c r="AB99" s="134"/>
      <c r="AC99" s="134"/>
      <c r="AD99" s="134"/>
      <c r="AE99" s="134"/>
      <c r="AF99" s="134"/>
      <c r="AG99" s="135"/>
      <c r="AO99" s="82"/>
      <c r="AP99" s="226"/>
      <c r="AQ99" s="226"/>
      <c r="AR99" s="226"/>
      <c r="AS99" s="226"/>
      <c r="AT99" s="227"/>
      <c r="AU99" s="230" t="s">
        <v>512</v>
      </c>
      <c r="AV99" s="231"/>
      <c r="AW99" s="523">
        <v>540</v>
      </c>
      <c r="AX99" s="523"/>
      <c r="AY99" s="523"/>
      <c r="AZ99" s="523"/>
      <c r="BA99" s="524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526"/>
      <c r="BQ99" s="146"/>
      <c r="BR99" s="146"/>
      <c r="BS99" s="146"/>
      <c r="BT99" s="146"/>
      <c r="BU99" s="146"/>
      <c r="BV99" s="147"/>
      <c r="BW99" s="90"/>
    </row>
    <row r="100" spans="1:75" ht="15" customHeight="1">
      <c r="A100" s="226"/>
      <c r="B100" s="226"/>
      <c r="C100" s="226"/>
      <c r="D100" s="226"/>
      <c r="E100" s="227"/>
      <c r="F100" s="230" t="s">
        <v>513</v>
      </c>
      <c r="G100" s="231"/>
      <c r="H100" s="234"/>
      <c r="I100" s="234"/>
      <c r="J100" s="234"/>
      <c r="K100" s="234"/>
      <c r="L100" s="235"/>
      <c r="O100" s="1"/>
      <c r="P100" s="1"/>
      <c r="X100" s="1"/>
      <c r="Y100" s="1"/>
      <c r="Z100" s="1"/>
      <c r="AA100" s="241"/>
      <c r="AB100" s="134"/>
      <c r="AC100" s="134"/>
      <c r="AD100" s="134"/>
      <c r="AE100" s="134"/>
      <c r="AF100" s="134"/>
      <c r="AG100" s="135"/>
      <c r="AO100" s="82"/>
      <c r="AP100" s="226"/>
      <c r="AQ100" s="226"/>
      <c r="AR100" s="226"/>
      <c r="AS100" s="226"/>
      <c r="AT100" s="227"/>
      <c r="AU100" s="230" t="s">
        <v>513</v>
      </c>
      <c r="AV100" s="231"/>
      <c r="AW100" s="523">
        <v>1220</v>
      </c>
      <c r="AX100" s="523"/>
      <c r="AY100" s="523"/>
      <c r="AZ100" s="523"/>
      <c r="BA100" s="524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526"/>
      <c r="BQ100" s="146"/>
      <c r="BR100" s="146"/>
      <c r="BS100" s="146"/>
      <c r="BT100" s="146"/>
      <c r="BU100" s="146"/>
      <c r="BV100" s="147"/>
      <c r="BW100" s="90"/>
    </row>
    <row r="101" spans="1:75" ht="15" customHeight="1">
      <c r="A101" s="226" t="s">
        <v>499</v>
      </c>
      <c r="B101" s="226"/>
      <c r="C101" s="226"/>
      <c r="D101" s="226"/>
      <c r="E101" s="227"/>
      <c r="F101" s="237" t="s">
        <v>58</v>
      </c>
      <c r="G101" s="238"/>
      <c r="H101" s="236"/>
      <c r="I101" s="236"/>
      <c r="J101" s="236"/>
      <c r="K101" s="236"/>
      <c r="L101" s="125" t="s">
        <v>495</v>
      </c>
      <c r="Z101" s="1"/>
      <c r="AA101" s="241"/>
      <c r="AB101" s="134"/>
      <c r="AC101" s="134"/>
      <c r="AD101" s="134"/>
      <c r="AE101" s="134"/>
      <c r="AF101" s="134"/>
      <c r="AG101" s="135"/>
      <c r="AO101" s="82"/>
      <c r="AP101" s="226" t="s">
        <v>499</v>
      </c>
      <c r="AQ101" s="226"/>
      <c r="AR101" s="226"/>
      <c r="AS101" s="226"/>
      <c r="AT101" s="227"/>
      <c r="AU101" s="237" t="s">
        <v>58</v>
      </c>
      <c r="AV101" s="238"/>
      <c r="AW101" s="528">
        <v>10</v>
      </c>
      <c r="AX101" s="528"/>
      <c r="AY101" s="528"/>
      <c r="AZ101" s="528"/>
      <c r="BA101" s="148" t="s">
        <v>495</v>
      </c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526"/>
      <c r="BQ101" s="146"/>
      <c r="BR101" s="146"/>
      <c r="BS101" s="146"/>
      <c r="BT101" s="146"/>
      <c r="BU101" s="146"/>
      <c r="BV101" s="147"/>
      <c r="BW101" s="90"/>
    </row>
    <row r="102" spans="1:75" ht="15" customHeight="1">
      <c r="A102" s="226"/>
      <c r="B102" s="226"/>
      <c r="C102" s="226"/>
      <c r="D102" s="226"/>
      <c r="E102" s="227"/>
      <c r="F102" s="237" t="s">
        <v>59</v>
      </c>
      <c r="G102" s="238"/>
      <c r="H102" s="236"/>
      <c r="I102" s="236"/>
      <c r="J102" s="236"/>
      <c r="K102" s="236"/>
      <c r="L102" s="125" t="s">
        <v>495</v>
      </c>
      <c r="Z102" s="13"/>
      <c r="AA102" s="241"/>
      <c r="AB102" s="134"/>
      <c r="AC102" s="134"/>
      <c r="AD102" s="134"/>
      <c r="AE102" s="134"/>
      <c r="AF102" s="134"/>
      <c r="AG102" s="135"/>
      <c r="AO102" s="82"/>
      <c r="AP102" s="226"/>
      <c r="AQ102" s="226"/>
      <c r="AR102" s="226"/>
      <c r="AS102" s="226"/>
      <c r="AT102" s="227"/>
      <c r="AU102" s="237" t="s">
        <v>59</v>
      </c>
      <c r="AV102" s="238"/>
      <c r="AW102" s="528">
        <v>8</v>
      </c>
      <c r="AX102" s="528"/>
      <c r="AY102" s="528"/>
      <c r="AZ102" s="528"/>
      <c r="BA102" s="148" t="s">
        <v>495</v>
      </c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4"/>
      <c r="BP102" s="526"/>
      <c r="BQ102" s="146"/>
      <c r="BR102" s="146"/>
      <c r="BS102" s="146"/>
      <c r="BT102" s="146"/>
      <c r="BU102" s="146"/>
      <c r="BV102" s="147"/>
      <c r="BW102" s="90"/>
    </row>
    <row r="103" spans="1:75" ht="15" customHeight="1" thickBot="1">
      <c r="A103" s="226"/>
      <c r="B103" s="226"/>
      <c r="C103" s="226"/>
      <c r="D103" s="226"/>
      <c r="E103" s="227"/>
      <c r="F103" s="283" t="s">
        <v>7</v>
      </c>
      <c r="G103" s="284"/>
      <c r="H103" s="239"/>
      <c r="I103" s="239"/>
      <c r="J103" s="239"/>
      <c r="K103" s="239"/>
      <c r="L103" s="126" t="s">
        <v>495</v>
      </c>
      <c r="Z103" s="13"/>
      <c r="AA103" s="242"/>
      <c r="AB103" s="136"/>
      <c r="AC103" s="136"/>
      <c r="AD103" s="136"/>
      <c r="AE103" s="136"/>
      <c r="AF103" s="136"/>
      <c r="AG103" s="137"/>
      <c r="AO103" s="82"/>
      <c r="AP103" s="226"/>
      <c r="AQ103" s="226"/>
      <c r="AR103" s="226"/>
      <c r="AS103" s="226"/>
      <c r="AT103" s="227"/>
      <c r="AU103" s="283" t="s">
        <v>7</v>
      </c>
      <c r="AV103" s="284"/>
      <c r="AW103" s="529">
        <v>3</v>
      </c>
      <c r="AX103" s="529"/>
      <c r="AY103" s="529"/>
      <c r="AZ103" s="529"/>
      <c r="BA103" s="149" t="s">
        <v>495</v>
      </c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4"/>
      <c r="BP103" s="527"/>
      <c r="BQ103" s="150"/>
      <c r="BR103" s="150"/>
      <c r="BS103" s="150"/>
      <c r="BT103" s="150"/>
      <c r="BU103" s="150"/>
      <c r="BV103" s="151"/>
      <c r="BW103" s="90"/>
    </row>
    <row r="104" spans="1:75" ht="15" customHeight="1">
      <c r="Z104" s="13"/>
      <c r="AO104" s="82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4"/>
      <c r="BP104" s="83"/>
      <c r="BQ104" s="83"/>
      <c r="BR104" s="83"/>
      <c r="BS104" s="83"/>
      <c r="BT104" s="83"/>
      <c r="BU104" s="83"/>
      <c r="BV104" s="83"/>
      <c r="BW104" s="90"/>
    </row>
    <row r="105" spans="1:75" ht="15" customHeight="1">
      <c r="A105" s="7" t="s">
        <v>876</v>
      </c>
      <c r="Z105" s="13"/>
      <c r="AO105" s="82"/>
      <c r="AP105" s="83" t="s">
        <v>876</v>
      </c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4"/>
      <c r="BP105" s="83"/>
      <c r="BQ105" s="83"/>
      <c r="BR105" s="83"/>
      <c r="BS105" s="83"/>
      <c r="BT105" s="83"/>
      <c r="BU105" s="83"/>
      <c r="BV105" s="83"/>
      <c r="BW105" s="90"/>
    </row>
    <row r="106" spans="1:75" ht="15" customHeight="1" thickBot="1">
      <c r="A106" s="7" t="s">
        <v>877</v>
      </c>
      <c r="Z106" s="13"/>
      <c r="AO106" s="85"/>
      <c r="AP106" s="86" t="s">
        <v>877</v>
      </c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7"/>
      <c r="BP106" s="86"/>
      <c r="BQ106" s="86"/>
      <c r="BR106" s="86"/>
      <c r="BS106" s="86"/>
      <c r="BT106" s="86"/>
      <c r="BU106" s="86"/>
      <c r="BV106" s="86"/>
      <c r="BW106" s="91"/>
    </row>
    <row r="107" spans="1:75" ht="15" customHeight="1">
      <c r="Z107" s="13"/>
      <c r="BO107" s="13"/>
    </row>
    <row r="108" spans="1:75" ht="15" customHeight="1">
      <c r="Z108" s="13"/>
      <c r="BO108" s="13"/>
    </row>
    <row r="109" spans="1:75" ht="15" customHeight="1">
      <c r="Z109" s="13"/>
      <c r="BO109" s="13"/>
    </row>
    <row r="110" spans="1:75" ht="15" customHeight="1">
      <c r="Z110" s="13"/>
      <c r="BO110" s="13"/>
    </row>
    <row r="111" spans="1:75" ht="15" customHeight="1">
      <c r="Z111" s="13"/>
      <c r="BO111" s="13"/>
    </row>
    <row r="112" spans="1:75" ht="15" customHeight="1">
      <c r="Z112" s="13"/>
      <c r="BO112" s="13"/>
    </row>
    <row r="113" spans="26:67" ht="15" customHeight="1">
      <c r="Z113" s="13"/>
      <c r="BO113" s="13"/>
    </row>
    <row r="114" spans="26:67" ht="15" customHeight="1">
      <c r="Z114" s="13"/>
      <c r="BO114" s="13"/>
    </row>
    <row r="115" spans="26:67" ht="15" customHeight="1">
      <c r="Z115" s="13"/>
      <c r="BO115" s="13"/>
    </row>
    <row r="116" spans="26:67" ht="15" customHeight="1">
      <c r="Z116" s="13"/>
      <c r="BO116" s="13"/>
    </row>
    <row r="117" spans="26:67" ht="15" customHeight="1">
      <c r="Z117" s="13"/>
      <c r="BO117" s="13"/>
    </row>
    <row r="118" spans="26:67" ht="15" customHeight="1">
      <c r="Z118" s="13"/>
      <c r="BO118" s="13"/>
    </row>
    <row r="119" spans="26:67" ht="15" customHeight="1">
      <c r="Z119" s="13"/>
      <c r="BO119" s="13"/>
    </row>
    <row r="120" spans="26:67" ht="15" customHeight="1">
      <c r="Z120" s="13"/>
      <c r="BO120" s="13"/>
    </row>
    <row r="121" spans="26:67" ht="15" customHeight="1">
      <c r="Z121" s="13"/>
      <c r="BO121" s="13"/>
    </row>
    <row r="122" spans="26:67" ht="15" customHeight="1">
      <c r="Z122" s="13"/>
      <c r="BO122" s="13"/>
    </row>
    <row r="123" spans="26:67" ht="15" customHeight="1">
      <c r="Z123" s="13"/>
      <c r="BO123" s="13"/>
    </row>
    <row r="124" spans="26:67" ht="15" customHeight="1">
      <c r="Z124" s="13"/>
      <c r="BO124" s="13"/>
    </row>
    <row r="125" spans="26:67" ht="15" customHeight="1">
      <c r="Z125" s="13"/>
      <c r="BO125" s="13"/>
    </row>
    <row r="126" spans="26:67" ht="15" customHeight="1">
      <c r="Z126" s="13"/>
      <c r="BO126" s="13"/>
    </row>
    <row r="127" spans="26:67" ht="15" customHeight="1">
      <c r="Z127" s="13"/>
      <c r="BO127" s="13"/>
    </row>
    <row r="128" spans="26:67" ht="15" customHeight="1">
      <c r="Z128" s="13"/>
      <c r="BO128" s="13"/>
    </row>
    <row r="129" spans="26:67" ht="15" customHeight="1">
      <c r="Z129" s="13"/>
      <c r="BO129" s="13"/>
    </row>
    <row r="130" spans="26:67" ht="15" customHeight="1">
      <c r="Z130" s="13"/>
      <c r="BO130" s="13"/>
    </row>
    <row r="131" spans="26:67" ht="15" customHeight="1">
      <c r="Z131" s="13"/>
      <c r="BO131" s="13"/>
    </row>
    <row r="132" spans="26:67" ht="15" customHeight="1">
      <c r="Z132" s="13"/>
      <c r="BO132" s="13"/>
    </row>
    <row r="133" spans="26:67" ht="15" customHeight="1">
      <c r="Z133" s="13"/>
      <c r="BO133" s="13"/>
    </row>
    <row r="134" spans="26:67" ht="15" customHeight="1">
      <c r="Z134" s="13"/>
      <c r="BO134" s="13"/>
    </row>
    <row r="135" spans="26:67" ht="15" customHeight="1">
      <c r="Z135" s="13"/>
      <c r="BO135" s="13"/>
    </row>
    <row r="136" spans="26:67" ht="15" customHeight="1">
      <c r="Z136" s="13"/>
      <c r="BO136" s="13"/>
    </row>
    <row r="137" spans="26:67" ht="15" customHeight="1">
      <c r="Z137" s="13"/>
      <c r="BO137" s="13"/>
    </row>
    <row r="138" spans="26:67" ht="15" customHeight="1">
      <c r="Z138" s="13"/>
      <c r="BO138" s="13"/>
    </row>
    <row r="139" spans="26:67" ht="15" customHeight="1">
      <c r="Z139" s="13"/>
      <c r="BO139" s="13"/>
    </row>
    <row r="140" spans="26:67" ht="15" customHeight="1">
      <c r="Z140" s="13"/>
      <c r="BO140" s="13"/>
    </row>
    <row r="141" spans="26:67" ht="15" customHeight="1">
      <c r="Z141" s="13"/>
      <c r="BO141" s="13"/>
    </row>
    <row r="142" spans="26:67" ht="15" customHeight="1">
      <c r="Z142" s="13"/>
      <c r="BO142" s="13"/>
    </row>
    <row r="143" spans="26:67" ht="15" customHeight="1">
      <c r="Z143" s="13"/>
      <c r="BO143" s="13"/>
    </row>
    <row r="144" spans="26:67" ht="15" customHeight="1">
      <c r="Z144" s="13"/>
      <c r="BO144" s="13"/>
    </row>
    <row r="145" spans="26:67" ht="15" customHeight="1">
      <c r="Z145" s="13"/>
      <c r="BO145" s="13"/>
    </row>
    <row r="146" spans="26:67" ht="15" customHeight="1">
      <c r="Z146" s="13"/>
      <c r="BO146" s="13"/>
    </row>
    <row r="147" spans="26:67" ht="15" customHeight="1">
      <c r="Z147" s="13"/>
      <c r="BO147" s="13"/>
    </row>
    <row r="148" spans="26:67" ht="15" customHeight="1">
      <c r="Z148" s="13"/>
      <c r="BO148" s="13"/>
    </row>
    <row r="149" spans="26:67" ht="15" customHeight="1">
      <c r="Z149" s="13"/>
      <c r="BO149" s="13"/>
    </row>
    <row r="150" spans="26:67" ht="15" customHeight="1">
      <c r="Z150" s="13"/>
      <c r="BO150" s="13"/>
    </row>
    <row r="151" spans="26:67" ht="15" customHeight="1">
      <c r="Z151" s="13"/>
      <c r="BO151" s="13"/>
    </row>
    <row r="152" spans="26:67" ht="15" customHeight="1">
      <c r="Z152" s="13"/>
      <c r="BO152" s="13"/>
    </row>
    <row r="153" spans="26:67" ht="15" customHeight="1">
      <c r="Z153" s="13"/>
      <c r="BO153" s="13"/>
    </row>
    <row r="154" spans="26:67" ht="15" customHeight="1">
      <c r="Z154" s="13"/>
      <c r="BO154" s="13"/>
    </row>
    <row r="155" spans="26:67" ht="15" customHeight="1">
      <c r="Z155" s="13"/>
      <c r="BO155" s="13"/>
    </row>
    <row r="156" spans="26:67" ht="15" customHeight="1">
      <c r="Z156" s="13"/>
      <c r="BO156" s="13"/>
    </row>
    <row r="157" spans="26:67" ht="15" customHeight="1">
      <c r="Z157" s="13"/>
      <c r="BO157" s="13"/>
    </row>
    <row r="158" spans="26:67" ht="15" customHeight="1">
      <c r="Z158" s="13"/>
      <c r="BO158" s="13"/>
    </row>
    <row r="159" spans="26:67" ht="15" customHeight="1">
      <c r="Z159" s="13"/>
      <c r="BO159" s="13"/>
    </row>
    <row r="160" spans="26:67" ht="15" customHeight="1">
      <c r="Z160" s="13"/>
      <c r="BO160" s="13"/>
    </row>
    <row r="161" spans="26:74" ht="15" customHeight="1">
      <c r="Z161" s="13"/>
      <c r="BO161" s="13"/>
    </row>
    <row r="162" spans="26:74" ht="11.25" customHeight="1">
      <c r="Z162" s="13"/>
      <c r="AA162" s="14"/>
      <c r="AB162" s="1"/>
      <c r="AC162" s="1"/>
      <c r="AD162" s="1"/>
      <c r="AE162" s="1"/>
      <c r="AF162" s="1"/>
      <c r="AG162" s="1"/>
      <c r="BO162" s="13"/>
      <c r="BP162" s="14"/>
      <c r="BQ162" s="1"/>
      <c r="BR162" s="1"/>
      <c r="BS162" s="1"/>
      <c r="BT162" s="1"/>
      <c r="BU162" s="1"/>
      <c r="BV162" s="1"/>
    </row>
    <row r="163" spans="26:74" ht="11.25" customHeight="1">
      <c r="Z163" s="13"/>
      <c r="AA163" s="14"/>
      <c r="AB163" s="1"/>
      <c r="AC163" s="1"/>
      <c r="AD163" s="1"/>
      <c r="AE163" s="1"/>
      <c r="AF163" s="1"/>
      <c r="AG163" s="1"/>
      <c r="BO163" s="13"/>
      <c r="BP163" s="14"/>
      <c r="BQ163" s="1"/>
      <c r="BR163" s="1"/>
      <c r="BS163" s="1"/>
      <c r="BT163" s="1"/>
      <c r="BU163" s="1"/>
      <c r="BV163" s="1"/>
    </row>
    <row r="164" spans="26:74" ht="11.25" customHeight="1">
      <c r="Z164" s="13"/>
      <c r="AA164" s="14"/>
      <c r="AB164" s="1"/>
      <c r="AC164" s="1"/>
      <c r="AD164" s="1"/>
      <c r="AE164" s="1"/>
      <c r="AF164" s="1"/>
      <c r="AG164" s="1"/>
      <c r="BO164" s="13"/>
      <c r="BP164" s="14"/>
      <c r="BQ164" s="1"/>
      <c r="BR164" s="1"/>
      <c r="BS164" s="1"/>
      <c r="BT164" s="1"/>
      <c r="BU164" s="1"/>
      <c r="BV164" s="1"/>
    </row>
    <row r="165" spans="26:74" ht="11.25" customHeight="1">
      <c r="Z165" s="13"/>
      <c r="AA165" s="14"/>
      <c r="AB165" s="1"/>
      <c r="AC165" s="1"/>
      <c r="AD165" s="1"/>
      <c r="AE165" s="1"/>
      <c r="AF165" s="1"/>
      <c r="AG165" s="1"/>
      <c r="BO165" s="13"/>
      <c r="BP165" s="14"/>
      <c r="BQ165" s="1"/>
      <c r="BR165" s="1"/>
      <c r="BS165" s="1"/>
      <c r="BT165" s="1"/>
      <c r="BU165" s="1"/>
      <c r="BV165" s="1"/>
    </row>
    <row r="166" spans="26:74" ht="11.25" customHeight="1">
      <c r="Z166" s="13"/>
      <c r="AA166" s="14"/>
      <c r="AB166" s="1"/>
      <c r="AC166" s="1"/>
      <c r="AD166" s="1"/>
      <c r="AE166" s="1"/>
      <c r="AF166" s="1"/>
      <c r="AG166" s="1"/>
      <c r="BO166" s="13"/>
      <c r="BP166" s="14"/>
      <c r="BQ166" s="1"/>
      <c r="BR166" s="1"/>
      <c r="BS166" s="1"/>
      <c r="BT166" s="1"/>
      <c r="BU166" s="1"/>
      <c r="BV166" s="1"/>
    </row>
    <row r="167" spans="26:74" ht="11.25" customHeight="1">
      <c r="Z167" s="13"/>
      <c r="AA167" s="14"/>
      <c r="AB167" s="1"/>
      <c r="AC167" s="1"/>
      <c r="AD167" s="1"/>
      <c r="AE167" s="1"/>
      <c r="AF167" s="1"/>
      <c r="AG167" s="1"/>
      <c r="BO167" s="13"/>
      <c r="BP167" s="14"/>
      <c r="BQ167" s="1"/>
      <c r="BR167" s="1"/>
      <c r="BS167" s="1"/>
      <c r="BT167" s="1"/>
      <c r="BU167" s="1"/>
      <c r="BV167" s="1"/>
    </row>
    <row r="168" spans="26:74" ht="11.25" customHeight="1">
      <c r="Z168" s="13"/>
      <c r="AA168" s="14"/>
      <c r="AB168" s="1"/>
      <c r="AC168" s="1"/>
      <c r="AD168" s="1"/>
      <c r="AE168" s="1"/>
      <c r="AF168" s="1"/>
      <c r="AG168" s="1"/>
      <c r="BO168" s="13"/>
      <c r="BP168" s="14"/>
      <c r="BQ168" s="1"/>
      <c r="BR168" s="1"/>
      <c r="BS168" s="1"/>
      <c r="BT168" s="1"/>
      <c r="BU168" s="1"/>
      <c r="BV168" s="1"/>
    </row>
    <row r="169" spans="26:74" ht="11.25" customHeight="1">
      <c r="Z169" s="13"/>
      <c r="AA169" s="14"/>
      <c r="AB169" s="1"/>
      <c r="AC169" s="1"/>
      <c r="AD169" s="1"/>
      <c r="AE169" s="1"/>
      <c r="AF169" s="1"/>
      <c r="AG169" s="1"/>
      <c r="BO169" s="13"/>
      <c r="BP169" s="14"/>
      <c r="BQ169" s="1"/>
      <c r="BR169" s="1"/>
      <c r="BS169" s="1"/>
      <c r="BT169" s="1"/>
      <c r="BU169" s="1"/>
      <c r="BV169" s="1"/>
    </row>
    <row r="170" spans="26:74" ht="11.25" customHeight="1">
      <c r="Z170" s="13"/>
      <c r="AA170" s="14"/>
      <c r="AB170" s="1"/>
      <c r="AC170" s="1"/>
      <c r="AD170" s="1"/>
      <c r="AE170" s="1"/>
      <c r="AF170" s="1"/>
      <c r="AG170" s="1"/>
      <c r="BO170" s="13"/>
      <c r="BP170" s="14"/>
      <c r="BQ170" s="1"/>
      <c r="BR170" s="1"/>
      <c r="BS170" s="1"/>
      <c r="BT170" s="1"/>
      <c r="BU170" s="1"/>
      <c r="BV170" s="1"/>
    </row>
    <row r="171" spans="26:74" ht="11.25" customHeight="1">
      <c r="Z171" s="13"/>
      <c r="AA171" s="14"/>
      <c r="AB171" s="1"/>
      <c r="AC171" s="1"/>
      <c r="AD171" s="1"/>
      <c r="AE171" s="1"/>
      <c r="AF171" s="1"/>
      <c r="AG171" s="1"/>
      <c r="BO171" s="13"/>
      <c r="BP171" s="14"/>
      <c r="BQ171" s="1"/>
      <c r="BR171" s="1"/>
      <c r="BS171" s="1"/>
      <c r="BT171" s="1"/>
      <c r="BU171" s="1"/>
      <c r="BV171" s="1"/>
    </row>
    <row r="172" spans="26:74" ht="11.25" customHeight="1">
      <c r="Z172" s="13"/>
      <c r="AA172" s="14"/>
      <c r="AB172" s="1"/>
      <c r="AC172" s="1"/>
      <c r="AD172" s="1"/>
      <c r="AE172" s="1"/>
      <c r="AF172" s="1"/>
      <c r="AG172" s="1"/>
      <c r="BO172" s="13"/>
      <c r="BP172" s="14"/>
      <c r="BQ172" s="1"/>
      <c r="BR172" s="1"/>
      <c r="BS172" s="1"/>
      <c r="BT172" s="1"/>
      <c r="BU172" s="1"/>
      <c r="BV172" s="1"/>
    </row>
    <row r="173" spans="26:74" ht="11.25" customHeight="1">
      <c r="Z173" s="13"/>
      <c r="AA173" s="14"/>
      <c r="AB173" s="1"/>
      <c r="AC173" s="1"/>
      <c r="AD173" s="1"/>
      <c r="AE173" s="1"/>
      <c r="AF173" s="1"/>
      <c r="AG173" s="1"/>
      <c r="BO173" s="13"/>
      <c r="BP173" s="14"/>
      <c r="BQ173" s="1"/>
      <c r="BR173" s="1"/>
      <c r="BS173" s="1"/>
      <c r="BT173" s="1"/>
      <c r="BU173" s="1"/>
      <c r="BV173" s="1"/>
    </row>
    <row r="174" spans="26:74" ht="11.25" customHeight="1">
      <c r="Z174" s="13"/>
      <c r="AA174" s="14"/>
      <c r="AB174" s="1"/>
      <c r="AC174" s="1"/>
      <c r="AD174" s="1"/>
      <c r="AE174" s="1"/>
      <c r="AF174" s="1"/>
      <c r="AG174" s="1"/>
      <c r="BO174" s="13"/>
      <c r="BP174" s="14"/>
      <c r="BQ174" s="1"/>
      <c r="BR174" s="1"/>
      <c r="BS174" s="1"/>
      <c r="BT174" s="1"/>
      <c r="BU174" s="1"/>
      <c r="BV174" s="1"/>
    </row>
    <row r="175" spans="26:74" ht="11.25" customHeight="1">
      <c r="Z175" s="13"/>
      <c r="AA175" s="14"/>
      <c r="AB175" s="1"/>
      <c r="AC175" s="1"/>
      <c r="AD175" s="1"/>
      <c r="AE175" s="1"/>
      <c r="AF175" s="1"/>
      <c r="AG175" s="1"/>
      <c r="BO175" s="13"/>
      <c r="BP175" s="14"/>
      <c r="BQ175" s="1"/>
      <c r="BR175" s="1"/>
      <c r="BS175" s="1"/>
      <c r="BT175" s="1"/>
      <c r="BU175" s="1"/>
      <c r="BV175" s="1"/>
    </row>
    <row r="176" spans="26:74" ht="11.25" customHeight="1">
      <c r="Z176" s="13"/>
      <c r="AA176" s="14"/>
      <c r="AB176" s="1"/>
      <c r="AC176" s="1"/>
      <c r="AD176" s="1"/>
      <c r="AE176" s="1"/>
      <c r="AF176" s="1"/>
      <c r="AG176" s="1"/>
      <c r="BO176" s="13"/>
      <c r="BP176" s="14"/>
      <c r="BQ176" s="1"/>
      <c r="BR176" s="1"/>
      <c r="BS176" s="1"/>
      <c r="BT176" s="1"/>
      <c r="BU176" s="1"/>
      <c r="BV176" s="1"/>
    </row>
    <row r="177" spans="26:74" ht="11.25" customHeight="1">
      <c r="Z177" s="13"/>
      <c r="AA177" s="14"/>
      <c r="AB177" s="1"/>
      <c r="AC177" s="1"/>
      <c r="AD177" s="1"/>
      <c r="AE177" s="1"/>
      <c r="AF177" s="1"/>
      <c r="AG177" s="1"/>
      <c r="BO177" s="13"/>
      <c r="BP177" s="14"/>
      <c r="BQ177" s="1"/>
      <c r="BR177" s="1"/>
      <c r="BS177" s="1"/>
      <c r="BT177" s="1"/>
      <c r="BU177" s="1"/>
      <c r="BV177" s="1"/>
    </row>
    <row r="178" spans="26:74" ht="11.25" customHeight="1">
      <c r="Z178" s="13"/>
      <c r="AA178" s="14"/>
      <c r="AB178" s="1"/>
      <c r="AC178" s="1"/>
      <c r="AD178" s="1"/>
      <c r="AE178" s="1"/>
      <c r="AF178" s="1"/>
      <c r="AG178" s="1"/>
      <c r="BO178" s="13"/>
      <c r="BP178" s="14"/>
      <c r="BQ178" s="1"/>
      <c r="BR178" s="1"/>
      <c r="BS178" s="1"/>
      <c r="BT178" s="1"/>
      <c r="BU178" s="1"/>
      <c r="BV178" s="1"/>
    </row>
    <row r="179" spans="26:74" ht="11.25" customHeight="1">
      <c r="Z179" s="13"/>
      <c r="AA179" s="14"/>
      <c r="AB179" s="1"/>
      <c r="AC179" s="1"/>
      <c r="AD179" s="1"/>
      <c r="AE179" s="1"/>
      <c r="AF179" s="1"/>
      <c r="AG179" s="1"/>
      <c r="BO179" s="13"/>
      <c r="BP179" s="14"/>
      <c r="BQ179" s="1"/>
      <c r="BR179" s="1"/>
      <c r="BS179" s="1"/>
      <c r="BT179" s="1"/>
      <c r="BU179" s="1"/>
      <c r="BV179" s="1"/>
    </row>
    <row r="180" spans="26:74" ht="11.25" customHeight="1">
      <c r="Z180" s="13"/>
      <c r="AA180" s="14"/>
      <c r="AB180" s="1"/>
      <c r="AC180" s="1"/>
      <c r="AD180" s="1"/>
      <c r="AE180" s="1"/>
      <c r="AF180" s="1"/>
      <c r="AG180" s="1"/>
      <c r="BO180" s="13"/>
      <c r="BP180" s="14"/>
      <c r="BQ180" s="1"/>
      <c r="BR180" s="1"/>
      <c r="BS180" s="1"/>
      <c r="BT180" s="1"/>
      <c r="BU180" s="1"/>
      <c r="BV180" s="1"/>
    </row>
    <row r="181" spans="26:74" ht="11.25" customHeight="1">
      <c r="Z181" s="13"/>
      <c r="AA181" s="14"/>
      <c r="AB181" s="1"/>
      <c r="AC181" s="1"/>
      <c r="AD181" s="1"/>
      <c r="AE181" s="1"/>
      <c r="AF181" s="1"/>
      <c r="AG181" s="1"/>
      <c r="BO181" s="13"/>
      <c r="BP181" s="14"/>
      <c r="BQ181" s="1"/>
      <c r="BR181" s="1"/>
      <c r="BS181" s="1"/>
      <c r="BT181" s="1"/>
      <c r="BU181" s="1"/>
      <c r="BV181" s="1"/>
    </row>
    <row r="182" spans="26:74" ht="11.25" customHeight="1">
      <c r="Z182" s="13"/>
      <c r="AA182" s="14"/>
      <c r="AB182" s="1"/>
      <c r="AC182" s="1"/>
      <c r="AD182" s="1"/>
      <c r="AE182" s="1"/>
      <c r="AF182" s="1"/>
      <c r="AG182" s="1"/>
      <c r="BO182" s="13"/>
      <c r="BP182" s="14"/>
      <c r="BQ182" s="1"/>
      <c r="BR182" s="1"/>
      <c r="BS182" s="1"/>
      <c r="BT182" s="1"/>
      <c r="BU182" s="1"/>
      <c r="BV182" s="1"/>
    </row>
    <row r="183" spans="26:74" ht="11.25" customHeight="1">
      <c r="Z183" s="13"/>
      <c r="AA183" s="14"/>
      <c r="AB183" s="1"/>
      <c r="AC183" s="1"/>
      <c r="AD183" s="1"/>
      <c r="AE183" s="1"/>
      <c r="AF183" s="1"/>
      <c r="AG183" s="1"/>
      <c r="BO183" s="13"/>
      <c r="BP183" s="14"/>
      <c r="BQ183" s="1"/>
      <c r="BR183" s="1"/>
      <c r="BS183" s="1"/>
      <c r="BT183" s="1"/>
      <c r="BU183" s="1"/>
      <c r="BV183" s="1"/>
    </row>
    <row r="184" spans="26:74" ht="11.25" customHeight="1">
      <c r="Z184" s="13"/>
      <c r="AA184" s="14"/>
      <c r="AB184" s="1"/>
      <c r="AC184" s="1"/>
      <c r="AD184" s="1"/>
      <c r="AE184" s="1"/>
      <c r="AF184" s="1"/>
      <c r="AG184" s="1"/>
      <c r="BO184" s="13"/>
      <c r="BP184" s="14"/>
      <c r="BQ184" s="1"/>
      <c r="BR184" s="1"/>
      <c r="BS184" s="1"/>
      <c r="BT184" s="1"/>
      <c r="BU184" s="1"/>
      <c r="BV184" s="1"/>
    </row>
    <row r="185" spans="26:74" ht="11.25" customHeight="1">
      <c r="Z185" s="13"/>
      <c r="AA185" s="14"/>
      <c r="AB185" s="1"/>
      <c r="AC185" s="1"/>
      <c r="AD185" s="1"/>
      <c r="AE185" s="1"/>
      <c r="AF185" s="1"/>
      <c r="AG185" s="1"/>
      <c r="BO185" s="13"/>
      <c r="BP185" s="14"/>
      <c r="BQ185" s="1"/>
      <c r="BR185" s="1"/>
      <c r="BS185" s="1"/>
      <c r="BT185" s="1"/>
      <c r="BU185" s="1"/>
      <c r="BV185" s="1"/>
    </row>
    <row r="186" spans="26:74" ht="11.25" customHeight="1">
      <c r="Z186" s="13"/>
      <c r="AA186" s="14"/>
      <c r="AB186" s="1"/>
      <c r="AC186" s="1"/>
      <c r="AD186" s="1"/>
      <c r="AE186" s="1"/>
      <c r="AF186" s="1"/>
      <c r="AG186" s="1"/>
      <c r="BO186" s="13"/>
      <c r="BP186" s="14"/>
      <c r="BQ186" s="1"/>
      <c r="BR186" s="1"/>
      <c r="BS186" s="1"/>
      <c r="BT186" s="1"/>
      <c r="BU186" s="1"/>
      <c r="BV186" s="1"/>
    </row>
    <row r="187" spans="26:74" ht="11.25" customHeight="1">
      <c r="Z187" s="13"/>
      <c r="AA187" s="14"/>
      <c r="AB187" s="1"/>
      <c r="AC187" s="1"/>
      <c r="AD187" s="1"/>
      <c r="AE187" s="1"/>
      <c r="AF187" s="1"/>
      <c r="AG187" s="1"/>
      <c r="BO187" s="13"/>
      <c r="BP187" s="14"/>
      <c r="BQ187" s="1"/>
      <c r="BR187" s="1"/>
      <c r="BS187" s="1"/>
      <c r="BT187" s="1"/>
      <c r="BU187" s="1"/>
      <c r="BV187" s="1"/>
    </row>
    <row r="188" spans="26:74" ht="11.25" customHeight="1">
      <c r="Z188" s="13"/>
      <c r="AA188" s="14"/>
      <c r="AB188" s="1"/>
      <c r="AC188" s="1"/>
      <c r="AD188" s="1"/>
      <c r="AE188" s="1"/>
      <c r="AF188" s="1"/>
      <c r="AG188" s="1"/>
      <c r="BO188" s="13"/>
      <c r="BP188" s="14"/>
      <c r="BQ188" s="1"/>
      <c r="BR188" s="1"/>
      <c r="BS188" s="1"/>
      <c r="BT188" s="1"/>
      <c r="BU188" s="1"/>
      <c r="BV188" s="1"/>
    </row>
    <row r="189" spans="26:74" ht="11.25" customHeight="1">
      <c r="Z189" s="13"/>
      <c r="AA189" s="14"/>
      <c r="AB189" s="1"/>
      <c r="AC189" s="1"/>
      <c r="AD189" s="1"/>
      <c r="AE189" s="1"/>
      <c r="AF189" s="1"/>
      <c r="AG189" s="1"/>
      <c r="BO189" s="13"/>
      <c r="BP189" s="14"/>
      <c r="BQ189" s="1"/>
      <c r="BR189" s="1"/>
      <c r="BS189" s="1"/>
      <c r="BT189" s="1"/>
      <c r="BU189" s="1"/>
      <c r="BV189" s="1"/>
    </row>
    <row r="190" spans="26:74" ht="11.25" customHeight="1">
      <c r="Z190" s="13"/>
      <c r="AA190" s="14"/>
      <c r="AB190" s="1"/>
      <c r="AC190" s="1"/>
      <c r="AD190" s="1"/>
      <c r="AE190" s="1"/>
      <c r="AF190" s="1"/>
      <c r="AG190" s="1"/>
      <c r="BO190" s="13"/>
      <c r="BP190" s="14"/>
      <c r="BQ190" s="1"/>
      <c r="BR190" s="1"/>
      <c r="BS190" s="1"/>
      <c r="BT190" s="1"/>
      <c r="BU190" s="1"/>
      <c r="BV190" s="1"/>
    </row>
    <row r="191" spans="26:74" ht="11.25" customHeight="1">
      <c r="Z191" s="13"/>
      <c r="AA191" s="14"/>
      <c r="AB191" s="1"/>
      <c r="AC191" s="1"/>
      <c r="AD191" s="1"/>
      <c r="AE191" s="1"/>
      <c r="AF191" s="1"/>
      <c r="AG191" s="1"/>
      <c r="BO191" s="13"/>
      <c r="BP191" s="14"/>
      <c r="BQ191" s="1"/>
      <c r="BR191" s="1"/>
      <c r="BS191" s="1"/>
      <c r="BT191" s="1"/>
      <c r="BU191" s="1"/>
      <c r="BV191" s="1"/>
    </row>
    <row r="192" spans="26:74" ht="11.25" customHeight="1">
      <c r="Z192" s="13"/>
      <c r="AA192" s="14"/>
      <c r="AB192" s="1"/>
      <c r="AC192" s="1"/>
      <c r="AD192" s="1"/>
      <c r="AE192" s="1"/>
      <c r="AF192" s="1"/>
      <c r="AG192" s="1"/>
      <c r="BO192" s="13"/>
      <c r="BP192" s="14"/>
      <c r="BQ192" s="1"/>
      <c r="BR192" s="1"/>
      <c r="BS192" s="1"/>
      <c r="BT192" s="1"/>
      <c r="BU192" s="1"/>
      <c r="BV192" s="1"/>
    </row>
    <row r="193" spans="1:74" ht="11.25" customHeight="1">
      <c r="Z193" s="13"/>
      <c r="AA193" s="14"/>
      <c r="AB193" s="1"/>
      <c r="AC193" s="1"/>
      <c r="AD193" s="1"/>
      <c r="AE193" s="1"/>
      <c r="AF193" s="1"/>
      <c r="AG193" s="1"/>
      <c r="BO193" s="13"/>
      <c r="BP193" s="14"/>
      <c r="BQ193" s="1"/>
      <c r="BR193" s="1"/>
      <c r="BS193" s="1"/>
      <c r="BT193" s="1"/>
      <c r="BU193" s="1"/>
      <c r="BV193" s="1"/>
    </row>
    <row r="194" spans="1:74" ht="11.25" customHeight="1">
      <c r="Z194" s="13"/>
      <c r="AA194" s="14"/>
      <c r="AB194" s="1"/>
      <c r="AC194" s="1"/>
      <c r="AD194" s="1"/>
      <c r="AE194" s="1"/>
      <c r="AF194" s="1"/>
      <c r="AG194" s="1"/>
      <c r="BO194" s="13"/>
      <c r="BP194" s="14"/>
      <c r="BQ194" s="1"/>
      <c r="BR194" s="1"/>
      <c r="BS194" s="1"/>
      <c r="BT194" s="1"/>
      <c r="BU194" s="1"/>
      <c r="BV194" s="1"/>
    </row>
    <row r="195" spans="1:74" ht="11.25" hidden="1" customHeight="1">
      <c r="A195" s="58" t="s">
        <v>475</v>
      </c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Z195" s="13"/>
      <c r="AA195" s="14"/>
      <c r="AB195" s="1"/>
      <c r="AC195" s="1"/>
      <c r="AD195" s="1"/>
      <c r="AE195" s="1"/>
      <c r="AF195" s="1"/>
      <c r="AG195" s="1"/>
      <c r="AP195" s="58" t="s">
        <v>475</v>
      </c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O195" s="13"/>
      <c r="BP195" s="14"/>
      <c r="BQ195" s="1"/>
      <c r="BR195" s="1"/>
      <c r="BS195" s="1"/>
      <c r="BT195" s="1"/>
      <c r="BU195" s="1"/>
      <c r="BV195" s="1"/>
    </row>
    <row r="196" spans="1:74" hidden="1">
      <c r="A196" s="58" t="s">
        <v>19</v>
      </c>
      <c r="B196" s="58"/>
      <c r="C196" s="58"/>
      <c r="D196" s="58"/>
      <c r="E196" s="58"/>
      <c r="F196" s="58">
        <v>1</v>
      </c>
      <c r="G196" s="58" t="s">
        <v>26</v>
      </c>
      <c r="H196" s="58"/>
      <c r="I196" s="58"/>
      <c r="J196" s="58"/>
      <c r="K196" s="58"/>
      <c r="L196" s="58"/>
      <c r="M196" s="58"/>
      <c r="N196" s="58"/>
      <c r="O196" s="58"/>
      <c r="P196" s="58"/>
      <c r="Q196" s="58">
        <v>1</v>
      </c>
      <c r="R196" s="58"/>
      <c r="S196" s="58"/>
      <c r="T196" s="58"/>
      <c r="U196" s="58"/>
      <c r="AP196" s="58" t="s">
        <v>19</v>
      </c>
      <c r="AQ196" s="58"/>
      <c r="AR196" s="58"/>
      <c r="AS196" s="58"/>
      <c r="AT196" s="58"/>
      <c r="AU196" s="58">
        <v>1</v>
      </c>
      <c r="AV196" s="58" t="s">
        <v>26</v>
      </c>
      <c r="AW196" s="58"/>
      <c r="AX196" s="58"/>
      <c r="AY196" s="58"/>
      <c r="AZ196" s="58"/>
      <c r="BA196" s="58"/>
      <c r="BB196" s="58"/>
      <c r="BC196" s="58"/>
      <c r="BD196" s="58"/>
      <c r="BE196" s="58"/>
      <c r="BF196" s="58">
        <v>1</v>
      </c>
      <c r="BG196" s="58"/>
      <c r="BH196" s="58"/>
      <c r="BI196" s="58"/>
      <c r="BJ196" s="58"/>
    </row>
    <row r="197" spans="1:74" hidden="1">
      <c r="A197" s="58"/>
      <c r="B197" s="58"/>
      <c r="C197" s="58"/>
      <c r="D197" s="58"/>
      <c r="E197" s="58"/>
      <c r="F197" s="58">
        <v>2</v>
      </c>
      <c r="G197" s="58" t="s">
        <v>515</v>
      </c>
      <c r="H197" s="58"/>
      <c r="I197" s="58"/>
      <c r="J197" s="58"/>
      <c r="K197" s="58"/>
      <c r="L197" s="58"/>
      <c r="M197" s="58"/>
      <c r="N197" s="58"/>
      <c r="O197" s="58"/>
      <c r="P197" s="58"/>
      <c r="Q197" s="58">
        <v>2</v>
      </c>
      <c r="R197" s="58"/>
      <c r="S197" s="58"/>
      <c r="T197" s="58"/>
      <c r="U197" s="58"/>
      <c r="AP197" s="58"/>
      <c r="AQ197" s="58"/>
      <c r="AR197" s="58"/>
      <c r="AS197" s="58"/>
      <c r="AT197" s="58"/>
      <c r="AU197" s="58">
        <v>2</v>
      </c>
      <c r="AV197" s="58" t="s">
        <v>515</v>
      </c>
      <c r="AW197" s="58"/>
      <c r="AX197" s="58"/>
      <c r="AY197" s="58"/>
      <c r="AZ197" s="58"/>
      <c r="BA197" s="58"/>
      <c r="BB197" s="58"/>
      <c r="BC197" s="58"/>
      <c r="BD197" s="58"/>
      <c r="BE197" s="58"/>
      <c r="BF197" s="58">
        <v>2</v>
      </c>
      <c r="BG197" s="58"/>
      <c r="BH197" s="58"/>
      <c r="BI197" s="58"/>
      <c r="BJ197" s="58"/>
    </row>
    <row r="198" spans="1:74" hidden="1">
      <c r="A198" s="58"/>
      <c r="B198" s="58"/>
      <c r="C198" s="58"/>
      <c r="D198" s="58"/>
      <c r="E198" s="58"/>
      <c r="F198" s="58" t="s">
        <v>67</v>
      </c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AP198" s="58"/>
      <c r="AQ198" s="58"/>
      <c r="AR198" s="58"/>
      <c r="AS198" s="58"/>
      <c r="AT198" s="58"/>
      <c r="AU198" s="58" t="s">
        <v>67</v>
      </c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</row>
    <row r="199" spans="1:74" hidden="1">
      <c r="A199" s="58" t="s">
        <v>20</v>
      </c>
      <c r="B199" s="58"/>
      <c r="C199" s="58"/>
      <c r="D199" s="58"/>
      <c r="E199" s="58"/>
      <c r="F199" s="58">
        <v>1</v>
      </c>
      <c r="G199" s="58" t="s">
        <v>840</v>
      </c>
      <c r="H199" s="58"/>
      <c r="I199" s="58"/>
      <c r="J199" s="58"/>
      <c r="K199" s="58"/>
      <c r="L199" s="58"/>
      <c r="M199" s="58"/>
      <c r="N199" s="58"/>
      <c r="O199" s="58"/>
      <c r="P199" s="58"/>
      <c r="Q199" s="58">
        <v>1</v>
      </c>
      <c r="R199" s="58"/>
      <c r="S199" s="58"/>
      <c r="T199" s="58"/>
      <c r="U199" s="58"/>
      <c r="AP199" s="58" t="s">
        <v>20</v>
      </c>
      <c r="AQ199" s="58"/>
      <c r="AR199" s="58"/>
      <c r="AS199" s="58"/>
      <c r="AT199" s="58"/>
      <c r="AU199" s="58">
        <v>1</v>
      </c>
      <c r="AV199" s="58" t="s">
        <v>21</v>
      </c>
      <c r="AW199" s="58"/>
      <c r="AX199" s="58"/>
      <c r="AY199" s="58"/>
      <c r="AZ199" s="58"/>
      <c r="BA199" s="58"/>
      <c r="BB199" s="58"/>
      <c r="BC199" s="58"/>
      <c r="BD199" s="58"/>
      <c r="BE199" s="58"/>
      <c r="BF199" s="58">
        <v>1</v>
      </c>
      <c r="BG199" s="58"/>
      <c r="BH199" s="58"/>
      <c r="BI199" s="58"/>
      <c r="BJ199" s="58"/>
    </row>
    <row r="200" spans="1:74" hidden="1">
      <c r="A200" s="58"/>
      <c r="B200" s="58"/>
      <c r="C200" s="58"/>
      <c r="D200" s="58"/>
      <c r="E200" s="58"/>
      <c r="F200" s="58">
        <v>2</v>
      </c>
      <c r="G200" s="58" t="s">
        <v>23</v>
      </c>
      <c r="H200" s="58"/>
      <c r="I200" s="58"/>
      <c r="J200" s="58"/>
      <c r="K200" s="58"/>
      <c r="L200" s="58"/>
      <c r="M200" s="58"/>
      <c r="N200" s="58"/>
      <c r="O200" s="58"/>
      <c r="P200" s="58"/>
      <c r="Q200" s="58">
        <v>3</v>
      </c>
      <c r="R200" s="58"/>
      <c r="S200" s="58"/>
      <c r="T200" s="58"/>
      <c r="U200" s="58"/>
      <c r="AP200" s="58"/>
      <c r="AQ200" s="58"/>
      <c r="AR200" s="58"/>
      <c r="AS200" s="58"/>
      <c r="AT200" s="58"/>
      <c r="AU200" s="58">
        <v>2</v>
      </c>
      <c r="AV200" s="58" t="s">
        <v>22</v>
      </c>
      <c r="AW200" s="58"/>
      <c r="AX200" s="58"/>
      <c r="AY200" s="58"/>
      <c r="AZ200" s="58"/>
      <c r="BA200" s="58"/>
      <c r="BB200" s="58"/>
      <c r="BC200" s="58"/>
      <c r="BD200" s="58"/>
      <c r="BE200" s="58"/>
      <c r="BF200" s="58">
        <v>2</v>
      </c>
      <c r="BG200" s="58"/>
      <c r="BH200" s="58"/>
      <c r="BI200" s="58"/>
      <c r="BJ200" s="58"/>
    </row>
    <row r="201" spans="1:74" hidden="1">
      <c r="A201" s="58"/>
      <c r="B201" s="58"/>
      <c r="C201" s="58"/>
      <c r="D201" s="58"/>
      <c r="E201" s="58"/>
      <c r="F201" s="58">
        <v>3</v>
      </c>
      <c r="G201" s="58" t="s">
        <v>25</v>
      </c>
      <c r="H201" s="58"/>
      <c r="I201" s="58"/>
      <c r="J201" s="58"/>
      <c r="K201" s="58"/>
      <c r="L201" s="58"/>
      <c r="M201" s="58"/>
      <c r="N201" s="58"/>
      <c r="O201" s="58"/>
      <c r="P201" s="58"/>
      <c r="Q201" s="58">
        <v>5</v>
      </c>
      <c r="R201" s="58"/>
      <c r="S201" s="58"/>
      <c r="T201" s="58"/>
      <c r="U201" s="58"/>
      <c r="AP201" s="58"/>
      <c r="AQ201" s="58"/>
      <c r="AR201" s="58"/>
      <c r="AS201" s="58"/>
      <c r="AT201" s="58"/>
      <c r="AU201" s="58">
        <v>3</v>
      </c>
      <c r="AV201" s="58" t="s">
        <v>23</v>
      </c>
      <c r="AW201" s="58"/>
      <c r="AX201" s="58"/>
      <c r="AY201" s="58"/>
      <c r="AZ201" s="58"/>
      <c r="BA201" s="58"/>
      <c r="BB201" s="58"/>
      <c r="BC201" s="58"/>
      <c r="BD201" s="58"/>
      <c r="BE201" s="58"/>
      <c r="BF201" s="58">
        <v>3</v>
      </c>
      <c r="BG201" s="58"/>
      <c r="BH201" s="58"/>
      <c r="BI201" s="58"/>
      <c r="BJ201" s="58"/>
    </row>
    <row r="202" spans="1:74" hidden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AP202" s="58"/>
      <c r="AQ202" s="58"/>
      <c r="AR202" s="58"/>
      <c r="AS202" s="58"/>
      <c r="AT202" s="58"/>
      <c r="AU202" s="58">
        <v>4</v>
      </c>
      <c r="AV202" s="58" t="s">
        <v>24</v>
      </c>
      <c r="AW202" s="58"/>
      <c r="AX202" s="58"/>
      <c r="AY202" s="58"/>
      <c r="AZ202" s="58"/>
      <c r="BA202" s="58"/>
      <c r="BB202" s="58"/>
      <c r="BC202" s="58"/>
      <c r="BD202" s="58"/>
      <c r="BE202" s="58"/>
      <c r="BF202" s="58">
        <v>4</v>
      </c>
      <c r="BG202" s="58"/>
      <c r="BH202" s="58"/>
      <c r="BI202" s="58"/>
      <c r="BJ202" s="58"/>
    </row>
    <row r="203" spans="1:74" hidden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AP203" s="58"/>
      <c r="AQ203" s="58"/>
      <c r="AR203" s="58"/>
      <c r="AS203" s="58"/>
      <c r="AT203" s="58"/>
      <c r="AU203" s="58">
        <v>5</v>
      </c>
      <c r="AV203" s="58" t="s">
        <v>25</v>
      </c>
      <c r="AW203" s="58"/>
      <c r="AX203" s="58"/>
      <c r="AY203" s="58"/>
      <c r="AZ203" s="58"/>
      <c r="BA203" s="58"/>
      <c r="BB203" s="58"/>
      <c r="BC203" s="58"/>
      <c r="BD203" s="58"/>
      <c r="BE203" s="58"/>
      <c r="BF203" s="58">
        <v>5</v>
      </c>
      <c r="BG203" s="58"/>
      <c r="BH203" s="58"/>
      <c r="BI203" s="58"/>
      <c r="BJ203" s="58"/>
    </row>
    <row r="204" spans="1:74" hidden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</row>
    <row r="205" spans="1:74" hidden="1">
      <c r="A205" s="58" t="s">
        <v>68</v>
      </c>
      <c r="B205" s="58"/>
      <c r="C205" s="58"/>
      <c r="D205" s="58"/>
      <c r="E205" s="58"/>
      <c r="F205" s="58">
        <v>1</v>
      </c>
      <c r="G205" s="58" t="s">
        <v>17</v>
      </c>
      <c r="H205" s="58"/>
      <c r="I205" s="58"/>
      <c r="J205" s="58"/>
      <c r="K205" s="58"/>
      <c r="L205" s="58"/>
      <c r="M205" s="58"/>
      <c r="N205" s="58"/>
      <c r="O205" s="58"/>
      <c r="P205" s="58"/>
      <c r="Q205" s="58">
        <v>1</v>
      </c>
      <c r="R205" s="58"/>
      <c r="S205" s="58"/>
      <c r="T205" s="58"/>
      <c r="U205" s="58"/>
      <c r="AP205" s="58" t="s">
        <v>68</v>
      </c>
      <c r="AQ205" s="58"/>
      <c r="AR205" s="58"/>
      <c r="AS205" s="58"/>
      <c r="AT205" s="58"/>
      <c r="AU205" s="58">
        <v>1</v>
      </c>
      <c r="AV205" s="58" t="s">
        <v>17</v>
      </c>
      <c r="AW205" s="58"/>
      <c r="AX205" s="58"/>
      <c r="AY205" s="58"/>
      <c r="AZ205" s="58"/>
      <c r="BA205" s="58"/>
      <c r="BB205" s="58"/>
      <c r="BC205" s="58"/>
      <c r="BD205" s="58"/>
      <c r="BE205" s="58"/>
      <c r="BF205" s="58">
        <v>1</v>
      </c>
      <c r="BG205" s="58"/>
      <c r="BH205" s="58"/>
      <c r="BI205" s="58"/>
      <c r="BJ205" s="58"/>
    </row>
    <row r="206" spans="1:74" hidden="1">
      <c r="A206" s="58"/>
      <c r="B206" s="58"/>
      <c r="C206" s="58"/>
      <c r="D206" s="58"/>
      <c r="E206" s="58"/>
      <c r="F206" s="58">
        <v>2</v>
      </c>
      <c r="G206" s="58" t="s">
        <v>12</v>
      </c>
      <c r="H206" s="58"/>
      <c r="I206" s="58"/>
      <c r="J206" s="58"/>
      <c r="K206" s="58"/>
      <c r="L206" s="58"/>
      <c r="M206" s="58"/>
      <c r="N206" s="58"/>
      <c r="O206" s="58"/>
      <c r="P206" s="58"/>
      <c r="Q206" s="58">
        <v>2</v>
      </c>
      <c r="R206" s="58"/>
      <c r="S206" s="58"/>
      <c r="T206" s="58"/>
      <c r="U206" s="58"/>
      <c r="AP206" s="58"/>
      <c r="AQ206" s="58"/>
      <c r="AR206" s="58"/>
      <c r="AS206" s="58"/>
      <c r="AT206" s="58"/>
      <c r="AU206" s="58">
        <v>2</v>
      </c>
      <c r="AV206" s="58" t="s">
        <v>12</v>
      </c>
      <c r="AW206" s="58"/>
      <c r="AX206" s="58"/>
      <c r="AY206" s="58"/>
      <c r="AZ206" s="58"/>
      <c r="BA206" s="58"/>
      <c r="BB206" s="58"/>
      <c r="BC206" s="58"/>
      <c r="BD206" s="58"/>
      <c r="BE206" s="58"/>
      <c r="BF206" s="58">
        <v>2</v>
      </c>
      <c r="BG206" s="58"/>
      <c r="BH206" s="58"/>
      <c r="BI206" s="58"/>
      <c r="BJ206" s="58"/>
    </row>
    <row r="207" spans="1:74" hidden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</row>
    <row r="208" spans="1:74" hidden="1">
      <c r="A208" s="58" t="s">
        <v>69</v>
      </c>
      <c r="B208" s="58"/>
      <c r="C208" s="58"/>
      <c r="D208" s="58"/>
      <c r="E208" s="58"/>
      <c r="F208" s="58">
        <v>1</v>
      </c>
      <c r="G208" s="58" t="s">
        <v>13</v>
      </c>
      <c r="H208" s="58"/>
      <c r="I208" s="58"/>
      <c r="J208" s="58"/>
      <c r="K208" s="58"/>
      <c r="L208" s="58"/>
      <c r="M208" s="58"/>
      <c r="N208" s="58"/>
      <c r="O208" s="58"/>
      <c r="P208" s="58"/>
      <c r="Q208" s="58">
        <v>1</v>
      </c>
      <c r="R208" s="58"/>
      <c r="S208" s="58"/>
      <c r="T208" s="58"/>
      <c r="U208" s="58"/>
      <c r="AP208" s="58" t="s">
        <v>69</v>
      </c>
      <c r="AQ208" s="58"/>
      <c r="AR208" s="58"/>
      <c r="AS208" s="58"/>
      <c r="AT208" s="58"/>
      <c r="AU208" s="58">
        <v>1</v>
      </c>
      <c r="AV208" s="58" t="s">
        <v>13</v>
      </c>
      <c r="AW208" s="58"/>
      <c r="AX208" s="58"/>
      <c r="AY208" s="58"/>
      <c r="AZ208" s="58"/>
      <c r="BA208" s="58"/>
      <c r="BB208" s="58"/>
      <c r="BC208" s="58"/>
      <c r="BD208" s="58"/>
      <c r="BE208" s="58"/>
      <c r="BF208" s="58">
        <v>1</v>
      </c>
      <c r="BG208" s="58"/>
      <c r="BH208" s="58"/>
      <c r="BI208" s="58"/>
      <c r="BJ208" s="58"/>
    </row>
    <row r="209" spans="1:62" hidden="1">
      <c r="A209" s="58"/>
      <c r="B209" s="58"/>
      <c r="C209" s="58"/>
      <c r="D209" s="58"/>
      <c r="E209" s="58"/>
      <c r="F209" s="58">
        <v>2</v>
      </c>
      <c r="G209" s="58" t="s">
        <v>14</v>
      </c>
      <c r="H209" s="58"/>
      <c r="I209" s="58"/>
      <c r="J209" s="58"/>
      <c r="K209" s="58"/>
      <c r="L209" s="58"/>
      <c r="M209" s="58"/>
      <c r="N209" s="58"/>
      <c r="O209" s="58"/>
      <c r="P209" s="58"/>
      <c r="Q209" s="58">
        <v>2</v>
      </c>
      <c r="R209" s="58"/>
      <c r="S209" s="58"/>
      <c r="T209" s="58"/>
      <c r="U209" s="58"/>
      <c r="AP209" s="58"/>
      <c r="AQ209" s="58"/>
      <c r="AR209" s="58"/>
      <c r="AS209" s="58"/>
      <c r="AT209" s="58"/>
      <c r="AU209" s="58">
        <v>2</v>
      </c>
      <c r="AV209" s="58" t="s">
        <v>14</v>
      </c>
      <c r="AW209" s="58"/>
      <c r="AX209" s="58"/>
      <c r="AY209" s="58"/>
      <c r="AZ209" s="58"/>
      <c r="BA209" s="58"/>
      <c r="BB209" s="58"/>
      <c r="BC209" s="58"/>
      <c r="BD209" s="58"/>
      <c r="BE209" s="58"/>
      <c r="BF209" s="58">
        <v>2</v>
      </c>
      <c r="BG209" s="58"/>
      <c r="BH209" s="58"/>
      <c r="BI209" s="58"/>
      <c r="BJ209" s="58"/>
    </row>
    <row r="210" spans="1:62" hidden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</row>
    <row r="211" spans="1:62" hidden="1">
      <c r="A211" s="58" t="s">
        <v>60</v>
      </c>
      <c r="B211" s="58"/>
      <c r="C211" s="58"/>
      <c r="D211" s="58"/>
      <c r="E211" s="58"/>
      <c r="F211" s="58">
        <v>0</v>
      </c>
      <c r="G211" s="50" t="s">
        <v>70</v>
      </c>
      <c r="H211" s="58"/>
      <c r="I211" s="58"/>
      <c r="J211" s="58"/>
      <c r="K211" s="58"/>
      <c r="L211" s="58"/>
      <c r="M211" s="58"/>
      <c r="N211" s="58"/>
      <c r="O211" s="58"/>
      <c r="P211" s="58"/>
      <c r="Q211" s="58">
        <v>0</v>
      </c>
      <c r="R211" s="58"/>
      <c r="S211" s="58"/>
      <c r="T211" s="58"/>
      <c r="U211" s="58"/>
      <c r="AP211" s="58" t="s">
        <v>60</v>
      </c>
      <c r="AQ211" s="58"/>
      <c r="AR211" s="58"/>
      <c r="AS211" s="58"/>
      <c r="AT211" s="58"/>
      <c r="AU211" s="58">
        <v>0</v>
      </c>
      <c r="AV211" s="50" t="s">
        <v>70</v>
      </c>
      <c r="AW211" s="58"/>
      <c r="AX211" s="58"/>
      <c r="AY211" s="58"/>
      <c r="AZ211" s="58"/>
      <c r="BA211" s="58"/>
      <c r="BB211" s="58"/>
      <c r="BC211" s="58"/>
      <c r="BD211" s="58"/>
      <c r="BE211" s="58"/>
      <c r="BF211" s="58">
        <v>0</v>
      </c>
      <c r="BG211" s="58"/>
      <c r="BH211" s="58"/>
      <c r="BI211" s="58"/>
      <c r="BJ211" s="58"/>
    </row>
    <row r="212" spans="1:62" hidden="1">
      <c r="A212" s="58"/>
      <c r="B212" s="58"/>
      <c r="C212" s="58"/>
      <c r="D212" s="58"/>
      <c r="E212" s="58"/>
      <c r="F212" s="58">
        <v>1</v>
      </c>
      <c r="G212" s="50" t="s">
        <v>31</v>
      </c>
      <c r="H212" s="58"/>
      <c r="I212" s="58"/>
      <c r="J212" s="58"/>
      <c r="K212" s="58"/>
      <c r="L212" s="58"/>
      <c r="M212" s="58"/>
      <c r="N212" s="58"/>
      <c r="O212" s="58"/>
      <c r="P212" s="58"/>
      <c r="Q212" s="58">
        <v>1</v>
      </c>
      <c r="R212" s="58"/>
      <c r="S212" s="58"/>
      <c r="T212" s="58"/>
      <c r="U212" s="58"/>
      <c r="AP212" s="58"/>
      <c r="AQ212" s="58"/>
      <c r="AR212" s="58"/>
      <c r="AS212" s="58"/>
      <c r="AT212" s="58"/>
      <c r="AU212" s="58">
        <v>1</v>
      </c>
      <c r="AV212" s="50" t="s">
        <v>31</v>
      </c>
      <c r="AW212" s="58"/>
      <c r="AX212" s="58"/>
      <c r="AY212" s="58"/>
      <c r="AZ212" s="58"/>
      <c r="BA212" s="58"/>
      <c r="BB212" s="58"/>
      <c r="BC212" s="58"/>
      <c r="BD212" s="58"/>
      <c r="BE212" s="58"/>
      <c r="BF212" s="58">
        <v>1</v>
      </c>
      <c r="BG212" s="58"/>
      <c r="BH212" s="58"/>
      <c r="BI212" s="58"/>
      <c r="BJ212" s="58"/>
    </row>
    <row r="213" spans="1:62" hidden="1">
      <c r="A213" s="58"/>
      <c r="B213" s="58"/>
      <c r="C213" s="58"/>
      <c r="D213" s="58"/>
      <c r="E213" s="58"/>
      <c r="F213" s="58">
        <v>2</v>
      </c>
      <c r="G213" s="50" t="s">
        <v>32</v>
      </c>
      <c r="H213" s="58"/>
      <c r="I213" s="58"/>
      <c r="J213" s="58"/>
      <c r="K213" s="58"/>
      <c r="L213" s="58"/>
      <c r="M213" s="58"/>
      <c r="N213" s="58"/>
      <c r="O213" s="58"/>
      <c r="P213" s="58"/>
      <c r="Q213" s="58">
        <v>2</v>
      </c>
      <c r="R213" s="58"/>
      <c r="S213" s="58"/>
      <c r="T213" s="58"/>
      <c r="U213" s="58"/>
      <c r="AP213" s="58"/>
      <c r="AQ213" s="58"/>
      <c r="AR213" s="58"/>
      <c r="AS213" s="58"/>
      <c r="AT213" s="58"/>
      <c r="AU213" s="58">
        <v>2</v>
      </c>
      <c r="AV213" s="50" t="s">
        <v>32</v>
      </c>
      <c r="AW213" s="58"/>
      <c r="AX213" s="58"/>
      <c r="AY213" s="58"/>
      <c r="AZ213" s="58"/>
      <c r="BA213" s="58"/>
      <c r="BB213" s="58"/>
      <c r="BC213" s="58"/>
      <c r="BD213" s="58"/>
      <c r="BE213" s="58"/>
      <c r="BF213" s="58">
        <v>2</v>
      </c>
      <c r="BG213" s="58"/>
      <c r="BH213" s="58"/>
      <c r="BI213" s="58"/>
      <c r="BJ213" s="58"/>
    </row>
    <row r="214" spans="1:62" hidden="1">
      <c r="A214" s="58"/>
      <c r="B214" s="58"/>
      <c r="C214" s="58"/>
      <c r="D214" s="58"/>
      <c r="E214" s="58"/>
      <c r="F214" s="58">
        <v>3</v>
      </c>
      <c r="G214" s="50" t="s">
        <v>33</v>
      </c>
      <c r="H214" s="58"/>
      <c r="I214" s="58"/>
      <c r="J214" s="58"/>
      <c r="K214" s="58"/>
      <c r="L214" s="58"/>
      <c r="M214" s="58"/>
      <c r="N214" s="58"/>
      <c r="O214" s="58"/>
      <c r="P214" s="58"/>
      <c r="Q214" s="58">
        <v>3</v>
      </c>
      <c r="R214" s="58"/>
      <c r="S214" s="58"/>
      <c r="T214" s="58"/>
      <c r="U214" s="58"/>
      <c r="AP214" s="58"/>
      <c r="AQ214" s="58"/>
      <c r="AR214" s="58"/>
      <c r="AS214" s="58"/>
      <c r="AT214" s="58"/>
      <c r="AU214" s="58">
        <v>3</v>
      </c>
      <c r="AV214" s="50" t="s">
        <v>33</v>
      </c>
      <c r="AW214" s="58"/>
      <c r="AX214" s="58"/>
      <c r="AY214" s="58"/>
      <c r="AZ214" s="58"/>
      <c r="BA214" s="58"/>
      <c r="BB214" s="58"/>
      <c r="BC214" s="58"/>
      <c r="BD214" s="58"/>
      <c r="BE214" s="58"/>
      <c r="BF214" s="58">
        <v>3</v>
      </c>
      <c r="BG214" s="58"/>
      <c r="BH214" s="58"/>
      <c r="BI214" s="58"/>
      <c r="BJ214" s="58"/>
    </row>
    <row r="215" spans="1:62" hidden="1">
      <c r="A215" s="58"/>
      <c r="B215" s="58"/>
      <c r="C215" s="58"/>
      <c r="D215" s="58"/>
      <c r="E215" s="58"/>
      <c r="F215" s="58">
        <v>4</v>
      </c>
      <c r="G215" s="50" t="s">
        <v>34</v>
      </c>
      <c r="H215" s="58"/>
      <c r="I215" s="58"/>
      <c r="J215" s="58"/>
      <c r="K215" s="58"/>
      <c r="L215" s="58"/>
      <c r="M215" s="58"/>
      <c r="N215" s="58"/>
      <c r="O215" s="58"/>
      <c r="P215" s="58"/>
      <c r="Q215" s="58">
        <v>4</v>
      </c>
      <c r="R215" s="58"/>
      <c r="S215" s="58"/>
      <c r="T215" s="58"/>
      <c r="U215" s="58"/>
      <c r="AP215" s="58"/>
      <c r="AQ215" s="58"/>
      <c r="AR215" s="58"/>
      <c r="AS215" s="58"/>
      <c r="AT215" s="58"/>
      <c r="AU215" s="58">
        <v>4</v>
      </c>
      <c r="AV215" s="50" t="s">
        <v>34</v>
      </c>
      <c r="AW215" s="58"/>
      <c r="AX215" s="58"/>
      <c r="AY215" s="58"/>
      <c r="AZ215" s="58"/>
      <c r="BA215" s="58"/>
      <c r="BB215" s="58"/>
      <c r="BC215" s="58"/>
      <c r="BD215" s="58"/>
      <c r="BE215" s="58"/>
      <c r="BF215" s="58">
        <v>4</v>
      </c>
      <c r="BG215" s="58"/>
      <c r="BH215" s="58"/>
      <c r="BI215" s="58"/>
      <c r="BJ215" s="58"/>
    </row>
    <row r="216" spans="1:62" hidden="1">
      <c r="A216" s="58"/>
      <c r="B216" s="58"/>
      <c r="C216" s="58"/>
      <c r="D216" s="58"/>
      <c r="E216" s="58"/>
      <c r="F216" s="58">
        <v>5</v>
      </c>
      <c r="G216" s="50" t="s">
        <v>35</v>
      </c>
      <c r="H216" s="58"/>
      <c r="I216" s="58"/>
      <c r="J216" s="58"/>
      <c r="K216" s="58"/>
      <c r="L216" s="58"/>
      <c r="M216" s="58"/>
      <c r="N216" s="58"/>
      <c r="O216" s="58"/>
      <c r="P216" s="58"/>
      <c r="Q216" s="58">
        <v>5</v>
      </c>
      <c r="R216" s="58"/>
      <c r="S216" s="58"/>
      <c r="T216" s="58"/>
      <c r="U216" s="58"/>
      <c r="AP216" s="58"/>
      <c r="AQ216" s="58"/>
      <c r="AR216" s="58"/>
      <c r="AS216" s="58"/>
      <c r="AT216" s="58"/>
      <c r="AU216" s="58">
        <v>5</v>
      </c>
      <c r="AV216" s="50" t="s">
        <v>35</v>
      </c>
      <c r="AW216" s="58"/>
      <c r="AX216" s="58"/>
      <c r="AY216" s="58"/>
      <c r="AZ216" s="58"/>
      <c r="BA216" s="58"/>
      <c r="BB216" s="58"/>
      <c r="BC216" s="58"/>
      <c r="BD216" s="58"/>
      <c r="BE216" s="58"/>
      <c r="BF216" s="58">
        <v>5</v>
      </c>
      <c r="BG216" s="58"/>
      <c r="BH216" s="58"/>
      <c r="BI216" s="58"/>
      <c r="BJ216" s="58"/>
    </row>
    <row r="217" spans="1:62" hidden="1">
      <c r="A217" s="58"/>
      <c r="B217" s="58"/>
      <c r="C217" s="58"/>
      <c r="D217" s="58"/>
      <c r="E217" s="58"/>
      <c r="F217" s="58">
        <v>6</v>
      </c>
      <c r="G217" s="50" t="s">
        <v>36</v>
      </c>
      <c r="H217" s="58"/>
      <c r="I217" s="58"/>
      <c r="J217" s="58"/>
      <c r="K217" s="58"/>
      <c r="L217" s="58"/>
      <c r="M217" s="58"/>
      <c r="N217" s="58"/>
      <c r="O217" s="58"/>
      <c r="P217" s="58"/>
      <c r="Q217" s="58">
        <v>6</v>
      </c>
      <c r="R217" s="58"/>
      <c r="S217" s="58"/>
      <c r="T217" s="58"/>
      <c r="U217" s="58"/>
      <c r="AP217" s="58"/>
      <c r="AQ217" s="58"/>
      <c r="AR217" s="58"/>
      <c r="AS217" s="58"/>
      <c r="AT217" s="58"/>
      <c r="AU217" s="58">
        <v>6</v>
      </c>
      <c r="AV217" s="50" t="s">
        <v>36</v>
      </c>
      <c r="AW217" s="58"/>
      <c r="AX217" s="58"/>
      <c r="AY217" s="58"/>
      <c r="AZ217" s="58"/>
      <c r="BA217" s="58"/>
      <c r="BB217" s="58"/>
      <c r="BC217" s="58"/>
      <c r="BD217" s="58"/>
      <c r="BE217" s="58"/>
      <c r="BF217" s="58">
        <v>6</v>
      </c>
      <c r="BG217" s="58"/>
      <c r="BH217" s="58"/>
      <c r="BI217" s="58"/>
      <c r="BJ217" s="58"/>
    </row>
    <row r="218" spans="1:62" hidden="1">
      <c r="A218" s="58"/>
      <c r="B218" s="58"/>
      <c r="C218" s="58"/>
      <c r="D218" s="58"/>
      <c r="E218" s="58"/>
      <c r="F218" s="58">
        <v>7</v>
      </c>
      <c r="G218" s="50" t="s">
        <v>37</v>
      </c>
      <c r="H218" s="58"/>
      <c r="I218" s="58"/>
      <c r="J218" s="58"/>
      <c r="K218" s="58"/>
      <c r="L218" s="58"/>
      <c r="M218" s="58"/>
      <c r="N218" s="58"/>
      <c r="O218" s="58"/>
      <c r="P218" s="58"/>
      <c r="Q218" s="58">
        <v>7</v>
      </c>
      <c r="R218" s="58"/>
      <c r="S218" s="58"/>
      <c r="T218" s="58"/>
      <c r="U218" s="58"/>
      <c r="AP218" s="58"/>
      <c r="AQ218" s="58"/>
      <c r="AR218" s="58"/>
      <c r="AS218" s="58"/>
      <c r="AT218" s="58"/>
      <c r="AU218" s="58">
        <v>7</v>
      </c>
      <c r="AV218" s="50" t="s">
        <v>37</v>
      </c>
      <c r="AW218" s="58"/>
      <c r="AX218" s="58"/>
      <c r="AY218" s="58"/>
      <c r="AZ218" s="58"/>
      <c r="BA218" s="58"/>
      <c r="BB218" s="58"/>
      <c r="BC218" s="58"/>
      <c r="BD218" s="58"/>
      <c r="BE218" s="58"/>
      <c r="BF218" s="58">
        <v>7</v>
      </c>
      <c r="BG218" s="58"/>
      <c r="BH218" s="58"/>
      <c r="BI218" s="58"/>
      <c r="BJ218" s="58"/>
    </row>
    <row r="219" spans="1:62" hidden="1">
      <c r="A219" s="58"/>
      <c r="B219" s="58"/>
      <c r="C219" s="58"/>
      <c r="D219" s="58"/>
      <c r="E219" s="58"/>
      <c r="F219" s="58">
        <v>8</v>
      </c>
      <c r="G219" s="50" t="s">
        <v>38</v>
      </c>
      <c r="H219" s="58"/>
      <c r="I219" s="58"/>
      <c r="J219" s="58"/>
      <c r="K219" s="58"/>
      <c r="L219" s="58"/>
      <c r="M219" s="58"/>
      <c r="N219" s="58"/>
      <c r="O219" s="58"/>
      <c r="P219" s="58"/>
      <c r="Q219" s="58">
        <v>8</v>
      </c>
      <c r="R219" s="58"/>
      <c r="S219" s="58"/>
      <c r="T219" s="58"/>
      <c r="U219" s="58"/>
      <c r="AP219" s="58"/>
      <c r="AQ219" s="58"/>
      <c r="AR219" s="58"/>
      <c r="AS219" s="58"/>
      <c r="AT219" s="58"/>
      <c r="AU219" s="58">
        <v>8</v>
      </c>
      <c r="AV219" s="50" t="s">
        <v>38</v>
      </c>
      <c r="AW219" s="58"/>
      <c r="AX219" s="58"/>
      <c r="AY219" s="58"/>
      <c r="AZ219" s="58"/>
      <c r="BA219" s="58"/>
      <c r="BB219" s="58"/>
      <c r="BC219" s="58"/>
      <c r="BD219" s="58"/>
      <c r="BE219" s="58"/>
      <c r="BF219" s="58">
        <v>8</v>
      </c>
      <c r="BG219" s="58"/>
      <c r="BH219" s="58"/>
      <c r="BI219" s="58"/>
      <c r="BJ219" s="58"/>
    </row>
    <row r="220" spans="1:62" hidden="1">
      <c r="A220" s="58"/>
      <c r="B220" s="58"/>
      <c r="C220" s="58"/>
      <c r="D220" s="58"/>
      <c r="E220" s="58"/>
      <c r="F220" s="58">
        <v>9</v>
      </c>
      <c r="G220" s="50" t="s">
        <v>39</v>
      </c>
      <c r="H220" s="58"/>
      <c r="I220" s="58"/>
      <c r="J220" s="58"/>
      <c r="K220" s="58"/>
      <c r="L220" s="58"/>
      <c r="M220" s="58"/>
      <c r="N220" s="58"/>
      <c r="O220" s="58"/>
      <c r="P220" s="58"/>
      <c r="Q220" s="58">
        <v>9</v>
      </c>
      <c r="R220" s="58"/>
      <c r="S220" s="58"/>
      <c r="T220" s="58"/>
      <c r="U220" s="58"/>
      <c r="AP220" s="58"/>
      <c r="AQ220" s="58"/>
      <c r="AR220" s="58"/>
      <c r="AS220" s="58"/>
      <c r="AT220" s="58"/>
      <c r="AU220" s="58">
        <v>9</v>
      </c>
      <c r="AV220" s="50" t="s">
        <v>39</v>
      </c>
      <c r="AW220" s="58"/>
      <c r="AX220" s="58"/>
      <c r="AY220" s="58"/>
      <c r="AZ220" s="58"/>
      <c r="BA220" s="58"/>
      <c r="BB220" s="58"/>
      <c r="BC220" s="58"/>
      <c r="BD220" s="58"/>
      <c r="BE220" s="58"/>
      <c r="BF220" s="58">
        <v>9</v>
      </c>
      <c r="BG220" s="58"/>
      <c r="BH220" s="58"/>
      <c r="BI220" s="58"/>
      <c r="BJ220" s="58"/>
    </row>
    <row r="221" spans="1:62" hidden="1">
      <c r="A221" s="58"/>
      <c r="B221" s="58"/>
      <c r="C221" s="58"/>
      <c r="D221" s="58"/>
      <c r="E221" s="58"/>
      <c r="F221" s="58">
        <v>10</v>
      </c>
      <c r="G221" s="50" t="s">
        <v>40</v>
      </c>
      <c r="H221" s="58"/>
      <c r="I221" s="58"/>
      <c r="J221" s="58"/>
      <c r="K221" s="58"/>
      <c r="L221" s="58"/>
      <c r="M221" s="58"/>
      <c r="N221" s="58"/>
      <c r="O221" s="58"/>
      <c r="P221" s="58"/>
      <c r="Q221" s="58">
        <v>10</v>
      </c>
      <c r="R221" s="58"/>
      <c r="S221" s="58"/>
      <c r="T221" s="58"/>
      <c r="U221" s="58"/>
      <c r="AP221" s="58"/>
      <c r="AQ221" s="58"/>
      <c r="AR221" s="58"/>
      <c r="AS221" s="58"/>
      <c r="AT221" s="58"/>
      <c r="AU221" s="58">
        <v>10</v>
      </c>
      <c r="AV221" s="50" t="s">
        <v>40</v>
      </c>
      <c r="AW221" s="58"/>
      <c r="AX221" s="58"/>
      <c r="AY221" s="58"/>
      <c r="AZ221" s="58"/>
      <c r="BA221" s="58"/>
      <c r="BB221" s="58"/>
      <c r="BC221" s="58"/>
      <c r="BD221" s="58"/>
      <c r="BE221" s="58"/>
      <c r="BF221" s="58">
        <v>10</v>
      </c>
      <c r="BG221" s="58"/>
      <c r="BH221" s="58"/>
      <c r="BI221" s="58"/>
      <c r="BJ221" s="58"/>
    </row>
    <row r="222" spans="1:62" hidden="1">
      <c r="A222" s="58"/>
      <c r="B222" s="58"/>
      <c r="C222" s="58"/>
      <c r="D222" s="58"/>
      <c r="E222" s="58"/>
      <c r="F222" s="58">
        <v>11</v>
      </c>
      <c r="G222" s="50" t="s">
        <v>41</v>
      </c>
      <c r="H222" s="58"/>
      <c r="I222" s="58"/>
      <c r="J222" s="58"/>
      <c r="K222" s="58"/>
      <c r="L222" s="58"/>
      <c r="M222" s="58"/>
      <c r="N222" s="58"/>
      <c r="O222" s="58"/>
      <c r="P222" s="58"/>
      <c r="Q222" s="58">
        <v>11</v>
      </c>
      <c r="R222" s="58"/>
      <c r="S222" s="58"/>
      <c r="T222" s="58"/>
      <c r="U222" s="58"/>
      <c r="AP222" s="58"/>
      <c r="AQ222" s="58"/>
      <c r="AR222" s="58"/>
      <c r="AS222" s="58"/>
      <c r="AT222" s="58"/>
      <c r="AU222" s="58">
        <v>11</v>
      </c>
      <c r="AV222" s="50" t="s">
        <v>41</v>
      </c>
      <c r="AW222" s="58"/>
      <c r="AX222" s="58"/>
      <c r="AY222" s="58"/>
      <c r="AZ222" s="58"/>
      <c r="BA222" s="58"/>
      <c r="BB222" s="58"/>
      <c r="BC222" s="58"/>
      <c r="BD222" s="58"/>
      <c r="BE222" s="58"/>
      <c r="BF222" s="58">
        <v>11</v>
      </c>
      <c r="BG222" s="58"/>
      <c r="BH222" s="58"/>
      <c r="BI222" s="58"/>
      <c r="BJ222" s="58"/>
    </row>
    <row r="223" spans="1:62" hidden="1">
      <c r="A223" s="58"/>
      <c r="B223" s="58"/>
      <c r="C223" s="58"/>
      <c r="D223" s="58"/>
      <c r="E223" s="58"/>
      <c r="F223" s="58">
        <v>12</v>
      </c>
      <c r="G223" s="50" t="s">
        <v>42</v>
      </c>
      <c r="H223" s="58"/>
      <c r="I223" s="58"/>
      <c r="J223" s="58"/>
      <c r="K223" s="58"/>
      <c r="L223" s="58"/>
      <c r="M223" s="58"/>
      <c r="N223" s="58"/>
      <c r="O223" s="58"/>
      <c r="P223" s="58"/>
      <c r="Q223" s="58">
        <v>12</v>
      </c>
      <c r="R223" s="58"/>
      <c r="S223" s="58"/>
      <c r="T223" s="58"/>
      <c r="U223" s="58"/>
      <c r="AP223" s="58"/>
      <c r="AQ223" s="58"/>
      <c r="AR223" s="58"/>
      <c r="AS223" s="58"/>
      <c r="AT223" s="58"/>
      <c r="AU223" s="58">
        <v>12</v>
      </c>
      <c r="AV223" s="50" t="s">
        <v>42</v>
      </c>
      <c r="AW223" s="58"/>
      <c r="AX223" s="58"/>
      <c r="AY223" s="58"/>
      <c r="AZ223" s="58"/>
      <c r="BA223" s="58"/>
      <c r="BB223" s="58"/>
      <c r="BC223" s="58"/>
      <c r="BD223" s="58"/>
      <c r="BE223" s="58"/>
      <c r="BF223" s="58">
        <v>12</v>
      </c>
      <c r="BG223" s="58"/>
      <c r="BH223" s="58"/>
      <c r="BI223" s="58"/>
      <c r="BJ223" s="58"/>
    </row>
    <row r="224" spans="1:62" hidden="1">
      <c r="A224" s="58"/>
      <c r="B224" s="58"/>
      <c r="C224" s="58"/>
      <c r="D224" s="58"/>
      <c r="E224" s="58"/>
      <c r="F224" s="58">
        <v>13</v>
      </c>
      <c r="G224" s="50" t="s">
        <v>43</v>
      </c>
      <c r="H224" s="58"/>
      <c r="I224" s="58"/>
      <c r="J224" s="58"/>
      <c r="K224" s="58"/>
      <c r="L224" s="58"/>
      <c r="M224" s="58"/>
      <c r="N224" s="58"/>
      <c r="O224" s="58"/>
      <c r="P224" s="58"/>
      <c r="Q224" s="58">
        <v>13</v>
      </c>
      <c r="R224" s="58"/>
      <c r="S224" s="58"/>
      <c r="T224" s="58"/>
      <c r="U224" s="58"/>
      <c r="AP224" s="58"/>
      <c r="AQ224" s="58"/>
      <c r="AR224" s="58"/>
      <c r="AS224" s="58"/>
      <c r="AT224" s="58"/>
      <c r="AU224" s="58">
        <v>13</v>
      </c>
      <c r="AV224" s="50" t="s">
        <v>43</v>
      </c>
      <c r="AW224" s="58"/>
      <c r="AX224" s="58"/>
      <c r="AY224" s="58"/>
      <c r="AZ224" s="58"/>
      <c r="BA224" s="58"/>
      <c r="BB224" s="58"/>
      <c r="BC224" s="58"/>
      <c r="BD224" s="58"/>
      <c r="BE224" s="58"/>
      <c r="BF224" s="58">
        <v>13</v>
      </c>
      <c r="BG224" s="58"/>
      <c r="BH224" s="58"/>
      <c r="BI224" s="58"/>
      <c r="BJ224" s="58"/>
    </row>
    <row r="225" spans="1:62" hidden="1">
      <c r="A225" s="58"/>
      <c r="B225" s="58"/>
      <c r="C225" s="58"/>
      <c r="D225" s="58"/>
      <c r="E225" s="58"/>
      <c r="F225" s="58">
        <v>14</v>
      </c>
      <c r="G225" s="50" t="s">
        <v>44</v>
      </c>
      <c r="H225" s="58"/>
      <c r="I225" s="58"/>
      <c r="J225" s="58"/>
      <c r="K225" s="58"/>
      <c r="L225" s="58"/>
      <c r="M225" s="58"/>
      <c r="N225" s="58"/>
      <c r="O225" s="58"/>
      <c r="P225" s="58"/>
      <c r="Q225" s="58">
        <v>14</v>
      </c>
      <c r="R225" s="58"/>
      <c r="S225" s="58"/>
      <c r="T225" s="58"/>
      <c r="U225" s="58"/>
      <c r="AP225" s="58"/>
      <c r="AQ225" s="58"/>
      <c r="AR225" s="58"/>
      <c r="AS225" s="58"/>
      <c r="AT225" s="58"/>
      <c r="AU225" s="58">
        <v>14</v>
      </c>
      <c r="AV225" s="50" t="s">
        <v>44</v>
      </c>
      <c r="AW225" s="58"/>
      <c r="AX225" s="58"/>
      <c r="AY225" s="58"/>
      <c r="AZ225" s="58"/>
      <c r="BA225" s="58"/>
      <c r="BB225" s="58"/>
      <c r="BC225" s="58"/>
      <c r="BD225" s="58"/>
      <c r="BE225" s="58"/>
      <c r="BF225" s="58">
        <v>14</v>
      </c>
      <c r="BG225" s="58"/>
      <c r="BH225" s="58"/>
      <c r="BI225" s="58"/>
      <c r="BJ225" s="58"/>
    </row>
    <row r="226" spans="1:62" hidden="1">
      <c r="A226" s="58"/>
      <c r="B226" s="58"/>
      <c r="C226" s="58"/>
      <c r="D226" s="58"/>
      <c r="E226" s="58"/>
      <c r="F226" s="58">
        <v>15</v>
      </c>
      <c r="G226" s="50" t="s">
        <v>45</v>
      </c>
      <c r="H226" s="58"/>
      <c r="I226" s="58"/>
      <c r="J226" s="58"/>
      <c r="K226" s="58"/>
      <c r="L226" s="58"/>
      <c r="M226" s="58"/>
      <c r="N226" s="58"/>
      <c r="O226" s="58"/>
      <c r="P226" s="58"/>
      <c r="Q226" s="58">
        <v>15</v>
      </c>
      <c r="R226" s="58"/>
      <c r="S226" s="58"/>
      <c r="T226" s="58"/>
      <c r="U226" s="58"/>
      <c r="AP226" s="58"/>
      <c r="AQ226" s="58"/>
      <c r="AR226" s="58"/>
      <c r="AS226" s="58"/>
      <c r="AT226" s="58"/>
      <c r="AU226" s="58">
        <v>15</v>
      </c>
      <c r="AV226" s="50" t="s">
        <v>45</v>
      </c>
      <c r="AW226" s="58"/>
      <c r="AX226" s="58"/>
      <c r="AY226" s="58"/>
      <c r="AZ226" s="58"/>
      <c r="BA226" s="58"/>
      <c r="BB226" s="58"/>
      <c r="BC226" s="58"/>
      <c r="BD226" s="58"/>
      <c r="BE226" s="58"/>
      <c r="BF226" s="58">
        <v>15</v>
      </c>
      <c r="BG226" s="58"/>
      <c r="BH226" s="58"/>
      <c r="BI226" s="58"/>
      <c r="BJ226" s="58"/>
    </row>
    <row r="227" spans="1:62" hidden="1">
      <c r="A227" s="58"/>
      <c r="B227" s="58"/>
      <c r="C227" s="58"/>
      <c r="D227" s="58"/>
      <c r="E227" s="58"/>
      <c r="F227" s="58">
        <v>16</v>
      </c>
      <c r="G227" s="50" t="s">
        <v>46</v>
      </c>
      <c r="H227" s="58"/>
      <c r="I227" s="58"/>
      <c r="J227" s="58"/>
      <c r="K227" s="58"/>
      <c r="L227" s="58"/>
      <c r="M227" s="58"/>
      <c r="N227" s="58"/>
      <c r="O227" s="58"/>
      <c r="P227" s="58"/>
      <c r="Q227" s="58">
        <v>16</v>
      </c>
      <c r="R227" s="58"/>
      <c r="S227" s="58"/>
      <c r="T227" s="58"/>
      <c r="U227" s="58"/>
      <c r="AP227" s="58"/>
      <c r="AQ227" s="58"/>
      <c r="AR227" s="58"/>
      <c r="AS227" s="58"/>
      <c r="AT227" s="58"/>
      <c r="AU227" s="58">
        <v>16</v>
      </c>
      <c r="AV227" s="50" t="s">
        <v>46</v>
      </c>
      <c r="AW227" s="58"/>
      <c r="AX227" s="58"/>
      <c r="AY227" s="58"/>
      <c r="AZ227" s="58"/>
      <c r="BA227" s="58"/>
      <c r="BB227" s="58"/>
      <c r="BC227" s="58"/>
      <c r="BD227" s="58"/>
      <c r="BE227" s="58"/>
      <c r="BF227" s="58">
        <v>16</v>
      </c>
      <c r="BG227" s="58"/>
      <c r="BH227" s="58"/>
      <c r="BI227" s="58"/>
      <c r="BJ227" s="58"/>
    </row>
    <row r="228" spans="1:62" hidden="1">
      <c r="A228" s="58"/>
      <c r="B228" s="58"/>
      <c r="C228" s="58"/>
      <c r="D228" s="58"/>
      <c r="E228" s="58"/>
      <c r="F228" s="58">
        <v>17</v>
      </c>
      <c r="G228" s="50" t="s">
        <v>47</v>
      </c>
      <c r="H228" s="58"/>
      <c r="I228" s="58"/>
      <c r="J228" s="58"/>
      <c r="K228" s="58"/>
      <c r="L228" s="58"/>
      <c r="M228" s="58"/>
      <c r="N228" s="58"/>
      <c r="O228" s="58"/>
      <c r="P228" s="58"/>
      <c r="Q228" s="58">
        <v>17</v>
      </c>
      <c r="R228" s="58"/>
      <c r="S228" s="58"/>
      <c r="T228" s="58"/>
      <c r="U228" s="58"/>
      <c r="AP228" s="58"/>
      <c r="AQ228" s="58"/>
      <c r="AR228" s="58"/>
      <c r="AS228" s="58"/>
      <c r="AT228" s="58"/>
      <c r="AU228" s="58">
        <v>17</v>
      </c>
      <c r="AV228" s="50" t="s">
        <v>47</v>
      </c>
      <c r="AW228" s="58"/>
      <c r="AX228" s="58"/>
      <c r="AY228" s="58"/>
      <c r="AZ228" s="58"/>
      <c r="BA228" s="58"/>
      <c r="BB228" s="58"/>
      <c r="BC228" s="58"/>
      <c r="BD228" s="58"/>
      <c r="BE228" s="58"/>
      <c r="BF228" s="58">
        <v>17</v>
      </c>
      <c r="BG228" s="58"/>
      <c r="BH228" s="58"/>
      <c r="BI228" s="58"/>
      <c r="BJ228" s="58"/>
    </row>
    <row r="229" spans="1:62" hidden="1">
      <c r="A229" s="58"/>
      <c r="B229" s="58"/>
      <c r="C229" s="58"/>
      <c r="D229" s="58"/>
      <c r="E229" s="58"/>
      <c r="F229" s="58">
        <v>18</v>
      </c>
      <c r="G229" s="50" t="s">
        <v>48</v>
      </c>
      <c r="H229" s="58"/>
      <c r="I229" s="58"/>
      <c r="J229" s="58"/>
      <c r="K229" s="58"/>
      <c r="L229" s="58"/>
      <c r="M229" s="58"/>
      <c r="N229" s="58"/>
      <c r="O229" s="58"/>
      <c r="P229" s="58"/>
      <c r="Q229" s="58">
        <v>18</v>
      </c>
      <c r="R229" s="58"/>
      <c r="S229" s="58"/>
      <c r="T229" s="58"/>
      <c r="U229" s="58"/>
      <c r="AP229" s="58"/>
      <c r="AQ229" s="58"/>
      <c r="AR229" s="58"/>
      <c r="AS229" s="58"/>
      <c r="AT229" s="58"/>
      <c r="AU229" s="58">
        <v>18</v>
      </c>
      <c r="AV229" s="50" t="s">
        <v>48</v>
      </c>
      <c r="AW229" s="58"/>
      <c r="AX229" s="58"/>
      <c r="AY229" s="58"/>
      <c r="AZ229" s="58"/>
      <c r="BA229" s="58"/>
      <c r="BB229" s="58"/>
      <c r="BC229" s="58"/>
      <c r="BD229" s="58"/>
      <c r="BE229" s="58"/>
      <c r="BF229" s="58">
        <v>18</v>
      </c>
      <c r="BG229" s="58"/>
      <c r="BH229" s="58"/>
      <c r="BI229" s="58"/>
      <c r="BJ229" s="58"/>
    </row>
    <row r="230" spans="1:62" hidden="1">
      <c r="A230" s="58"/>
      <c r="B230" s="58"/>
      <c r="C230" s="58"/>
      <c r="D230" s="58"/>
      <c r="E230" s="58"/>
      <c r="F230" s="58">
        <v>19</v>
      </c>
      <c r="G230" s="50" t="s">
        <v>49</v>
      </c>
      <c r="H230" s="58"/>
      <c r="I230" s="58"/>
      <c r="J230" s="58"/>
      <c r="K230" s="58"/>
      <c r="L230" s="58"/>
      <c r="M230" s="58"/>
      <c r="N230" s="58"/>
      <c r="O230" s="58"/>
      <c r="P230" s="58"/>
      <c r="Q230" s="58">
        <v>19</v>
      </c>
      <c r="R230" s="58"/>
      <c r="S230" s="58"/>
      <c r="T230" s="58"/>
      <c r="U230" s="58"/>
      <c r="AP230" s="58"/>
      <c r="AQ230" s="58"/>
      <c r="AR230" s="58"/>
      <c r="AS230" s="58"/>
      <c r="AT230" s="58"/>
      <c r="AU230" s="58">
        <v>19</v>
      </c>
      <c r="AV230" s="50" t="s">
        <v>49</v>
      </c>
      <c r="AW230" s="58"/>
      <c r="AX230" s="58"/>
      <c r="AY230" s="58"/>
      <c r="AZ230" s="58"/>
      <c r="BA230" s="58"/>
      <c r="BB230" s="58"/>
      <c r="BC230" s="58"/>
      <c r="BD230" s="58"/>
      <c r="BE230" s="58"/>
      <c r="BF230" s="58">
        <v>19</v>
      </c>
      <c r="BG230" s="58"/>
      <c r="BH230" s="58"/>
      <c r="BI230" s="58"/>
      <c r="BJ230" s="58"/>
    </row>
    <row r="231" spans="1:62" hidden="1">
      <c r="A231" s="58"/>
      <c r="B231" s="58"/>
      <c r="C231" s="58"/>
      <c r="D231" s="58"/>
      <c r="E231" s="58"/>
      <c r="F231" s="58">
        <v>20</v>
      </c>
      <c r="G231" s="50" t="s">
        <v>50</v>
      </c>
      <c r="H231" s="58"/>
      <c r="I231" s="58"/>
      <c r="J231" s="58"/>
      <c r="K231" s="58"/>
      <c r="L231" s="58"/>
      <c r="M231" s="58"/>
      <c r="N231" s="58"/>
      <c r="O231" s="58"/>
      <c r="P231" s="58"/>
      <c r="Q231" s="58">
        <v>20</v>
      </c>
      <c r="R231" s="58"/>
      <c r="S231" s="58"/>
      <c r="T231" s="58"/>
      <c r="U231" s="58"/>
      <c r="AP231" s="58"/>
      <c r="AQ231" s="58"/>
      <c r="AR231" s="58"/>
      <c r="AS231" s="58"/>
      <c r="AT231" s="58"/>
      <c r="AU231" s="58">
        <v>20</v>
      </c>
      <c r="AV231" s="50" t="s">
        <v>50</v>
      </c>
      <c r="AW231" s="58"/>
      <c r="AX231" s="58"/>
      <c r="AY231" s="58"/>
      <c r="AZ231" s="58"/>
      <c r="BA231" s="58"/>
      <c r="BB231" s="58"/>
      <c r="BC231" s="58"/>
      <c r="BD231" s="58"/>
      <c r="BE231" s="58"/>
      <c r="BF231" s="58">
        <v>20</v>
      </c>
      <c r="BG231" s="58"/>
      <c r="BH231" s="58"/>
      <c r="BI231" s="58"/>
      <c r="BJ231" s="58"/>
    </row>
    <row r="232" spans="1:62" hidden="1">
      <c r="A232" s="58"/>
      <c r="B232" s="58"/>
      <c r="C232" s="58"/>
      <c r="D232" s="58"/>
      <c r="E232" s="58"/>
      <c r="F232" s="58">
        <v>21</v>
      </c>
      <c r="G232" s="50" t="s">
        <v>51</v>
      </c>
      <c r="H232" s="58"/>
      <c r="I232" s="58"/>
      <c r="J232" s="58"/>
      <c r="K232" s="58"/>
      <c r="L232" s="58"/>
      <c r="M232" s="58"/>
      <c r="N232" s="58"/>
      <c r="O232" s="58"/>
      <c r="P232" s="58"/>
      <c r="Q232" s="58">
        <v>21</v>
      </c>
      <c r="R232" s="58"/>
      <c r="S232" s="58"/>
      <c r="T232" s="58"/>
      <c r="U232" s="58"/>
      <c r="AP232" s="58"/>
      <c r="AQ232" s="58"/>
      <c r="AR232" s="58"/>
      <c r="AS232" s="58"/>
      <c r="AT232" s="58"/>
      <c r="AU232" s="58">
        <v>21</v>
      </c>
      <c r="AV232" s="50" t="s">
        <v>51</v>
      </c>
      <c r="AW232" s="58"/>
      <c r="AX232" s="58"/>
      <c r="AY232" s="58"/>
      <c r="AZ232" s="58"/>
      <c r="BA232" s="58"/>
      <c r="BB232" s="58"/>
      <c r="BC232" s="58"/>
      <c r="BD232" s="58"/>
      <c r="BE232" s="58"/>
      <c r="BF232" s="58">
        <v>21</v>
      </c>
      <c r="BG232" s="58"/>
      <c r="BH232" s="58"/>
      <c r="BI232" s="58"/>
      <c r="BJ232" s="58"/>
    </row>
    <row r="233" spans="1:62" hidden="1">
      <c r="A233" s="58"/>
      <c r="B233" s="58"/>
      <c r="C233" s="58"/>
      <c r="D233" s="58"/>
      <c r="E233" s="58"/>
      <c r="F233" s="58">
        <v>22</v>
      </c>
      <c r="G233" s="50" t="s">
        <v>52</v>
      </c>
      <c r="H233" s="58"/>
      <c r="I233" s="58"/>
      <c r="J233" s="58"/>
      <c r="K233" s="58"/>
      <c r="L233" s="58"/>
      <c r="M233" s="58"/>
      <c r="N233" s="58"/>
      <c r="O233" s="58"/>
      <c r="P233" s="58"/>
      <c r="Q233" s="58">
        <v>22</v>
      </c>
      <c r="R233" s="58"/>
      <c r="S233" s="58"/>
      <c r="T233" s="58"/>
      <c r="U233" s="58"/>
      <c r="AP233" s="58"/>
      <c r="AQ233" s="58"/>
      <c r="AR233" s="58"/>
      <c r="AS233" s="58"/>
      <c r="AT233" s="58"/>
      <c r="AU233" s="58">
        <v>22</v>
      </c>
      <c r="AV233" s="50" t="s">
        <v>52</v>
      </c>
      <c r="AW233" s="58"/>
      <c r="AX233" s="58"/>
      <c r="AY233" s="58"/>
      <c r="AZ233" s="58"/>
      <c r="BA233" s="58"/>
      <c r="BB233" s="58"/>
      <c r="BC233" s="58"/>
      <c r="BD233" s="58"/>
      <c r="BE233" s="58"/>
      <c r="BF233" s="58">
        <v>22</v>
      </c>
      <c r="BG233" s="58"/>
      <c r="BH233" s="58"/>
      <c r="BI233" s="58"/>
      <c r="BJ233" s="58"/>
    </row>
    <row r="234" spans="1:62" hidden="1">
      <c r="A234" s="58"/>
      <c r="B234" s="58"/>
      <c r="C234" s="58"/>
      <c r="D234" s="58"/>
      <c r="E234" s="58"/>
      <c r="F234" s="58">
        <v>23</v>
      </c>
      <c r="G234" s="50" t="s">
        <v>53</v>
      </c>
      <c r="H234" s="58"/>
      <c r="I234" s="58"/>
      <c r="J234" s="58"/>
      <c r="K234" s="58"/>
      <c r="L234" s="58"/>
      <c r="M234" s="58"/>
      <c r="N234" s="58"/>
      <c r="O234" s="58"/>
      <c r="P234" s="58"/>
      <c r="Q234" s="58">
        <v>23</v>
      </c>
      <c r="R234" s="58"/>
      <c r="S234" s="58"/>
      <c r="T234" s="58"/>
      <c r="U234" s="58"/>
      <c r="AP234" s="58"/>
      <c r="AQ234" s="58"/>
      <c r="AR234" s="58"/>
      <c r="AS234" s="58"/>
      <c r="AT234" s="58"/>
      <c r="AU234" s="58">
        <v>23</v>
      </c>
      <c r="AV234" s="50" t="s">
        <v>53</v>
      </c>
      <c r="AW234" s="58"/>
      <c r="AX234" s="58"/>
      <c r="AY234" s="58"/>
      <c r="AZ234" s="58"/>
      <c r="BA234" s="58"/>
      <c r="BB234" s="58"/>
      <c r="BC234" s="58"/>
      <c r="BD234" s="58"/>
      <c r="BE234" s="58"/>
      <c r="BF234" s="58">
        <v>23</v>
      </c>
      <c r="BG234" s="58"/>
      <c r="BH234" s="58"/>
      <c r="BI234" s="58"/>
      <c r="BJ234" s="58"/>
    </row>
    <row r="235" spans="1:62" hidden="1">
      <c r="A235" s="58"/>
      <c r="B235" s="58"/>
      <c r="C235" s="58"/>
      <c r="D235" s="58"/>
      <c r="E235" s="58"/>
      <c r="F235" s="58">
        <v>24</v>
      </c>
      <c r="G235" s="50" t="s">
        <v>54</v>
      </c>
      <c r="H235" s="58"/>
      <c r="I235" s="58"/>
      <c r="J235" s="58"/>
      <c r="K235" s="58"/>
      <c r="L235" s="58"/>
      <c r="M235" s="58"/>
      <c r="N235" s="58"/>
      <c r="O235" s="58"/>
      <c r="P235" s="58"/>
      <c r="Q235" s="58">
        <v>24</v>
      </c>
      <c r="R235" s="58"/>
      <c r="S235" s="58"/>
      <c r="T235" s="58"/>
      <c r="U235" s="58"/>
      <c r="AP235" s="58"/>
      <c r="AQ235" s="58"/>
      <c r="AR235" s="58"/>
      <c r="AS235" s="58"/>
      <c r="AT235" s="58"/>
      <c r="AU235" s="58">
        <v>24</v>
      </c>
      <c r="AV235" s="50" t="s">
        <v>54</v>
      </c>
      <c r="AW235" s="58"/>
      <c r="AX235" s="58"/>
      <c r="AY235" s="58"/>
      <c r="AZ235" s="58"/>
      <c r="BA235" s="58"/>
      <c r="BB235" s="58"/>
      <c r="BC235" s="58"/>
      <c r="BD235" s="58"/>
      <c r="BE235" s="58"/>
      <c r="BF235" s="58">
        <v>24</v>
      </c>
      <c r="BG235" s="58"/>
      <c r="BH235" s="58"/>
      <c r="BI235" s="58"/>
      <c r="BJ235" s="58"/>
    </row>
    <row r="236" spans="1:62" hidden="1">
      <c r="A236" s="58"/>
      <c r="B236" s="58"/>
      <c r="C236" s="58"/>
      <c r="D236" s="58"/>
      <c r="E236" s="58"/>
      <c r="F236" s="58">
        <v>25</v>
      </c>
      <c r="G236" s="50" t="s">
        <v>55</v>
      </c>
      <c r="H236" s="58"/>
      <c r="I236" s="58"/>
      <c r="J236" s="58"/>
      <c r="K236" s="58"/>
      <c r="L236" s="58"/>
      <c r="M236" s="58"/>
      <c r="N236" s="58"/>
      <c r="O236" s="58"/>
      <c r="P236" s="58"/>
      <c r="Q236" s="58">
        <v>25</v>
      </c>
      <c r="R236" s="58"/>
      <c r="S236" s="58"/>
      <c r="T236" s="58"/>
      <c r="U236" s="58"/>
      <c r="AP236" s="58"/>
      <c r="AQ236" s="58"/>
      <c r="AR236" s="58"/>
      <c r="AS236" s="58"/>
      <c r="AT236" s="58"/>
      <c r="AU236" s="58">
        <v>25</v>
      </c>
      <c r="AV236" s="50" t="s">
        <v>55</v>
      </c>
      <c r="AW236" s="58"/>
      <c r="AX236" s="58"/>
      <c r="AY236" s="58"/>
      <c r="AZ236" s="58"/>
      <c r="BA236" s="58"/>
      <c r="BB236" s="58"/>
      <c r="BC236" s="58"/>
      <c r="BD236" s="58"/>
      <c r="BE236" s="58"/>
      <c r="BF236" s="58">
        <v>25</v>
      </c>
      <c r="BG236" s="58"/>
      <c r="BH236" s="58"/>
      <c r="BI236" s="58"/>
      <c r="BJ236" s="58"/>
    </row>
    <row r="237" spans="1:62" hidden="1">
      <c r="A237" s="58"/>
      <c r="B237" s="58"/>
      <c r="C237" s="58"/>
      <c r="D237" s="58"/>
      <c r="E237" s="58"/>
      <c r="F237" s="58">
        <v>26</v>
      </c>
      <c r="G237" s="50" t="s">
        <v>56</v>
      </c>
      <c r="H237" s="58"/>
      <c r="I237" s="58"/>
      <c r="J237" s="58"/>
      <c r="K237" s="58"/>
      <c r="L237" s="58"/>
      <c r="M237" s="58"/>
      <c r="N237" s="58"/>
      <c r="O237" s="58"/>
      <c r="P237" s="58"/>
      <c r="Q237" s="58">
        <v>26</v>
      </c>
      <c r="R237" s="58"/>
      <c r="S237" s="58"/>
      <c r="T237" s="58"/>
      <c r="U237" s="58"/>
      <c r="AP237" s="58"/>
      <c r="AQ237" s="58"/>
      <c r="AR237" s="58"/>
      <c r="AS237" s="58"/>
      <c r="AT237" s="58"/>
      <c r="AU237" s="58">
        <v>26</v>
      </c>
      <c r="AV237" s="50" t="s">
        <v>56</v>
      </c>
      <c r="AW237" s="58"/>
      <c r="AX237" s="58"/>
      <c r="AY237" s="58"/>
      <c r="AZ237" s="58"/>
      <c r="BA237" s="58"/>
      <c r="BB237" s="58"/>
      <c r="BC237" s="58"/>
      <c r="BD237" s="58"/>
      <c r="BE237" s="58"/>
      <c r="BF237" s="58">
        <v>26</v>
      </c>
      <c r="BG237" s="58"/>
      <c r="BH237" s="58"/>
      <c r="BI237" s="58"/>
      <c r="BJ237" s="58"/>
    </row>
    <row r="238" spans="1:62" hidden="1">
      <c r="A238" s="58"/>
      <c r="B238" s="58"/>
      <c r="C238" s="58"/>
      <c r="D238" s="58"/>
      <c r="E238" s="58"/>
      <c r="F238" s="58">
        <v>27</v>
      </c>
      <c r="G238" s="50" t="s">
        <v>57</v>
      </c>
      <c r="H238" s="58"/>
      <c r="I238" s="58"/>
      <c r="J238" s="58"/>
      <c r="K238" s="58"/>
      <c r="L238" s="58"/>
      <c r="M238" s="58"/>
      <c r="N238" s="58"/>
      <c r="O238" s="58"/>
      <c r="P238" s="58"/>
      <c r="Q238" s="58">
        <v>27</v>
      </c>
      <c r="R238" s="58"/>
      <c r="S238" s="58"/>
      <c r="T238" s="58"/>
      <c r="U238" s="58"/>
      <c r="AP238" s="58"/>
      <c r="AQ238" s="58"/>
      <c r="AR238" s="58"/>
      <c r="AS238" s="58"/>
      <c r="AT238" s="58"/>
      <c r="AU238" s="58">
        <v>27</v>
      </c>
      <c r="AV238" s="50" t="s">
        <v>57</v>
      </c>
      <c r="AW238" s="58"/>
      <c r="AX238" s="58"/>
      <c r="AY238" s="58"/>
      <c r="AZ238" s="58"/>
      <c r="BA238" s="58"/>
      <c r="BB238" s="58"/>
      <c r="BC238" s="58"/>
      <c r="BD238" s="58"/>
      <c r="BE238" s="58"/>
      <c r="BF238" s="58">
        <v>27</v>
      </c>
      <c r="BG238" s="58"/>
      <c r="BH238" s="58"/>
      <c r="BI238" s="58"/>
      <c r="BJ238" s="58"/>
    </row>
    <row r="239" spans="1:62" hidden="1">
      <c r="A239" s="58"/>
      <c r="B239" s="58"/>
      <c r="C239" s="58"/>
      <c r="D239" s="58"/>
      <c r="E239" s="58"/>
      <c r="F239" s="58">
        <v>28</v>
      </c>
      <c r="G239" s="50" t="s">
        <v>93</v>
      </c>
      <c r="H239" s="58"/>
      <c r="I239" s="58"/>
      <c r="J239" s="58"/>
      <c r="K239" s="58"/>
      <c r="L239" s="58"/>
      <c r="M239" s="58"/>
      <c r="N239" s="58"/>
      <c r="O239" s="58"/>
      <c r="P239" s="58"/>
      <c r="Q239" s="58">
        <v>28</v>
      </c>
      <c r="R239" s="58"/>
      <c r="S239" s="58"/>
      <c r="T239" s="58"/>
      <c r="U239" s="58"/>
      <c r="AP239" s="58"/>
      <c r="AQ239" s="58"/>
      <c r="AR239" s="58"/>
      <c r="AS239" s="58"/>
      <c r="AT239" s="58"/>
      <c r="AU239" s="58">
        <v>28</v>
      </c>
      <c r="AV239" s="50" t="s">
        <v>93</v>
      </c>
      <c r="AW239" s="58"/>
      <c r="AX239" s="58"/>
      <c r="AY239" s="58"/>
      <c r="AZ239" s="58"/>
      <c r="BA239" s="58"/>
      <c r="BB239" s="58"/>
      <c r="BC239" s="58"/>
      <c r="BD239" s="58"/>
      <c r="BE239" s="58"/>
      <c r="BF239" s="58">
        <v>28</v>
      </c>
      <c r="BG239" s="58"/>
      <c r="BH239" s="58"/>
      <c r="BI239" s="58"/>
      <c r="BJ239" s="58"/>
    </row>
    <row r="240" spans="1:62" hidden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AP240" s="58"/>
      <c r="AQ240" s="58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</row>
    <row r="241" spans="1:62" hidden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AP241" s="58"/>
      <c r="AQ241" s="58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</row>
    <row r="242" spans="1:62" hidden="1">
      <c r="A242" s="58" t="s">
        <v>76</v>
      </c>
      <c r="B242" s="58"/>
      <c r="C242" s="58"/>
      <c r="D242" s="58"/>
      <c r="E242" s="58"/>
      <c r="F242" s="58">
        <v>1</v>
      </c>
      <c r="G242" s="69" t="s">
        <v>77</v>
      </c>
      <c r="H242" s="58"/>
      <c r="I242" s="58"/>
      <c r="J242" s="58"/>
      <c r="K242" s="58"/>
      <c r="L242" s="58"/>
      <c r="M242" s="58"/>
      <c r="N242" s="58"/>
      <c r="O242" s="58"/>
      <c r="P242" s="58"/>
      <c r="Q242" s="58">
        <v>1</v>
      </c>
      <c r="R242" s="58"/>
      <c r="S242" s="58" t="s">
        <v>841</v>
      </c>
      <c r="T242" s="58"/>
      <c r="U242" s="58"/>
      <c r="AP242" s="58" t="s">
        <v>76</v>
      </c>
      <c r="AQ242" s="58"/>
      <c r="AR242" s="58"/>
      <c r="AS242" s="58"/>
      <c r="AT242" s="58"/>
      <c r="AU242" s="58">
        <v>1</v>
      </c>
      <c r="AV242" s="69" t="s">
        <v>77</v>
      </c>
      <c r="AW242" s="58"/>
      <c r="AX242" s="58"/>
      <c r="AY242" s="58"/>
      <c r="AZ242" s="58"/>
      <c r="BA242" s="58"/>
      <c r="BB242" s="58"/>
      <c r="BC242" s="58"/>
      <c r="BD242" s="58"/>
      <c r="BE242" s="58"/>
      <c r="BF242" s="58">
        <v>1</v>
      </c>
      <c r="BG242" s="58"/>
      <c r="BH242" s="58" t="str">
        <f>RIGHT(AV242,4)</f>
        <v>株式会社</v>
      </c>
      <c r="BI242" s="58"/>
      <c r="BJ242" s="58"/>
    </row>
    <row r="243" spans="1:62" hidden="1">
      <c r="A243" s="58"/>
      <c r="B243" s="58"/>
      <c r="C243" s="58"/>
      <c r="D243" s="58"/>
      <c r="E243" s="58"/>
      <c r="F243" s="58">
        <v>2</v>
      </c>
      <c r="G243" s="69" t="s">
        <v>78</v>
      </c>
      <c r="H243" s="58"/>
      <c r="I243" s="58"/>
      <c r="J243" s="58"/>
      <c r="K243" s="58"/>
      <c r="L243" s="58"/>
      <c r="M243" s="58"/>
      <c r="N243" s="58"/>
      <c r="O243" s="58"/>
      <c r="P243" s="58"/>
      <c r="Q243" s="58">
        <v>2</v>
      </c>
      <c r="R243" s="58"/>
      <c r="S243" s="58" t="s">
        <v>841</v>
      </c>
      <c r="T243" s="58"/>
      <c r="U243" s="58"/>
      <c r="AP243" s="58"/>
      <c r="AQ243" s="58"/>
      <c r="AR243" s="58"/>
      <c r="AS243" s="58"/>
      <c r="AT243" s="58"/>
      <c r="AU243" s="58">
        <v>2</v>
      </c>
      <c r="AV243" s="69" t="s">
        <v>78</v>
      </c>
      <c r="AW243" s="58"/>
      <c r="AX243" s="58"/>
      <c r="AY243" s="58"/>
      <c r="AZ243" s="58"/>
      <c r="BA243" s="58"/>
      <c r="BB243" s="58"/>
      <c r="BC243" s="58"/>
      <c r="BD243" s="58"/>
      <c r="BE243" s="58"/>
      <c r="BF243" s="58">
        <v>2</v>
      </c>
      <c r="BG243" s="58"/>
      <c r="BH243" s="58" t="str">
        <f t="shared" ref="BH243:BH249" si="9">RIGHT(AV243,4)</f>
        <v>株式会社</v>
      </c>
      <c r="BI243" s="58"/>
      <c r="BJ243" s="58"/>
    </row>
    <row r="244" spans="1:62" hidden="1">
      <c r="A244" s="58"/>
      <c r="B244" s="58"/>
      <c r="C244" s="58"/>
      <c r="D244" s="58"/>
      <c r="E244" s="58"/>
      <c r="F244" s="58">
        <v>3</v>
      </c>
      <c r="G244" s="69" t="s">
        <v>79</v>
      </c>
      <c r="H244" s="58"/>
      <c r="I244" s="58"/>
      <c r="J244" s="58"/>
      <c r="K244" s="58"/>
      <c r="L244" s="58"/>
      <c r="M244" s="58"/>
      <c r="N244" s="58"/>
      <c r="O244" s="58"/>
      <c r="P244" s="58"/>
      <c r="Q244" s="58">
        <v>3</v>
      </c>
      <c r="R244" s="58"/>
      <c r="S244" s="58" t="s">
        <v>842</v>
      </c>
      <c r="T244" s="58"/>
      <c r="U244" s="58"/>
      <c r="AP244" s="58"/>
      <c r="AQ244" s="58"/>
      <c r="AR244" s="58"/>
      <c r="AS244" s="58"/>
      <c r="AT244" s="58"/>
      <c r="AU244" s="58">
        <v>3</v>
      </c>
      <c r="AV244" s="69" t="s">
        <v>79</v>
      </c>
      <c r="AW244" s="58"/>
      <c r="AX244" s="58"/>
      <c r="AY244" s="58"/>
      <c r="AZ244" s="58"/>
      <c r="BA244" s="58"/>
      <c r="BB244" s="58"/>
      <c r="BC244" s="58"/>
      <c r="BD244" s="58"/>
      <c r="BE244" s="58"/>
      <c r="BF244" s="58">
        <v>3</v>
      </c>
      <c r="BG244" s="58"/>
      <c r="BH244" s="58" t="str">
        <f t="shared" si="9"/>
        <v>有限会社</v>
      </c>
      <c r="BI244" s="58"/>
      <c r="BJ244" s="58"/>
    </row>
    <row r="245" spans="1:62" hidden="1">
      <c r="A245" s="58"/>
      <c r="B245" s="58"/>
      <c r="C245" s="58"/>
      <c r="D245" s="58"/>
      <c r="E245" s="58"/>
      <c r="F245" s="58">
        <v>4</v>
      </c>
      <c r="G245" s="69" t="s">
        <v>80</v>
      </c>
      <c r="H245" s="58"/>
      <c r="I245" s="58"/>
      <c r="J245" s="58"/>
      <c r="K245" s="58"/>
      <c r="L245" s="58"/>
      <c r="M245" s="58"/>
      <c r="N245" s="58"/>
      <c r="O245" s="58"/>
      <c r="P245" s="58"/>
      <c r="Q245" s="58">
        <v>4</v>
      </c>
      <c r="R245" s="58"/>
      <c r="S245" s="58" t="s">
        <v>842</v>
      </c>
      <c r="T245" s="58"/>
      <c r="U245" s="58"/>
      <c r="AP245" s="58"/>
      <c r="AQ245" s="58"/>
      <c r="AR245" s="58"/>
      <c r="AS245" s="58"/>
      <c r="AT245" s="58"/>
      <c r="AU245" s="58">
        <v>4</v>
      </c>
      <c r="AV245" s="69" t="s">
        <v>80</v>
      </c>
      <c r="AW245" s="58"/>
      <c r="AX245" s="58"/>
      <c r="AY245" s="58"/>
      <c r="AZ245" s="58"/>
      <c r="BA245" s="58"/>
      <c r="BB245" s="58"/>
      <c r="BC245" s="58"/>
      <c r="BD245" s="58"/>
      <c r="BE245" s="58"/>
      <c r="BF245" s="58">
        <v>4</v>
      </c>
      <c r="BG245" s="58"/>
      <c r="BH245" s="58" t="str">
        <f t="shared" si="9"/>
        <v>有限会社</v>
      </c>
      <c r="BI245" s="58"/>
      <c r="BJ245" s="58"/>
    </row>
    <row r="246" spans="1:62" hidden="1">
      <c r="A246" s="58"/>
      <c r="B246" s="58"/>
      <c r="C246" s="58"/>
      <c r="D246" s="58"/>
      <c r="E246" s="58"/>
      <c r="F246" s="58">
        <v>5</v>
      </c>
      <c r="G246" s="69" t="s">
        <v>81</v>
      </c>
      <c r="H246" s="58"/>
      <c r="I246" s="58"/>
      <c r="J246" s="58"/>
      <c r="K246" s="58"/>
      <c r="L246" s="58"/>
      <c r="M246" s="58"/>
      <c r="N246" s="58"/>
      <c r="O246" s="58"/>
      <c r="P246" s="58"/>
      <c r="Q246" s="58">
        <v>5</v>
      </c>
      <c r="R246" s="58"/>
      <c r="S246" s="58" t="s">
        <v>843</v>
      </c>
      <c r="T246" s="58"/>
      <c r="U246" s="58"/>
      <c r="AP246" s="58"/>
      <c r="AQ246" s="58"/>
      <c r="AR246" s="58"/>
      <c r="AS246" s="58"/>
      <c r="AT246" s="58"/>
      <c r="AU246" s="58">
        <v>5</v>
      </c>
      <c r="AV246" s="69" t="s">
        <v>81</v>
      </c>
      <c r="AW246" s="58"/>
      <c r="AX246" s="58"/>
      <c r="AY246" s="58"/>
      <c r="AZ246" s="58"/>
      <c r="BA246" s="58"/>
      <c r="BB246" s="58"/>
      <c r="BC246" s="58"/>
      <c r="BD246" s="58"/>
      <c r="BE246" s="58"/>
      <c r="BF246" s="58">
        <v>5</v>
      </c>
      <c r="BG246" s="58"/>
      <c r="BH246" s="58" t="str">
        <f t="shared" si="9"/>
        <v>合資会社</v>
      </c>
      <c r="BI246" s="58"/>
      <c r="BJ246" s="58"/>
    </row>
    <row r="247" spans="1:62" hidden="1">
      <c r="A247" s="58"/>
      <c r="B247" s="58"/>
      <c r="C247" s="58"/>
      <c r="D247" s="58"/>
      <c r="E247" s="58"/>
      <c r="F247" s="58">
        <v>6</v>
      </c>
      <c r="G247" s="69" t="s">
        <v>82</v>
      </c>
      <c r="H247" s="58"/>
      <c r="I247" s="58"/>
      <c r="J247" s="58"/>
      <c r="K247" s="58"/>
      <c r="L247" s="58"/>
      <c r="M247" s="58"/>
      <c r="N247" s="58"/>
      <c r="O247" s="58"/>
      <c r="P247" s="58"/>
      <c r="Q247" s="58">
        <v>6</v>
      </c>
      <c r="R247" s="58"/>
      <c r="S247" s="58" t="s">
        <v>843</v>
      </c>
      <c r="T247" s="58"/>
      <c r="U247" s="58"/>
      <c r="AP247" s="58"/>
      <c r="AQ247" s="58"/>
      <c r="AR247" s="58"/>
      <c r="AS247" s="58"/>
      <c r="AT247" s="58"/>
      <c r="AU247" s="58">
        <v>6</v>
      </c>
      <c r="AV247" s="69" t="s">
        <v>82</v>
      </c>
      <c r="AW247" s="58"/>
      <c r="AX247" s="58"/>
      <c r="AY247" s="58"/>
      <c r="AZ247" s="58"/>
      <c r="BA247" s="58"/>
      <c r="BB247" s="58"/>
      <c r="BC247" s="58"/>
      <c r="BD247" s="58"/>
      <c r="BE247" s="58"/>
      <c r="BF247" s="58">
        <v>6</v>
      </c>
      <c r="BG247" s="58"/>
      <c r="BH247" s="58" t="str">
        <f t="shared" si="9"/>
        <v>合資会社</v>
      </c>
      <c r="BI247" s="58"/>
      <c r="BJ247" s="58"/>
    </row>
    <row r="248" spans="1:62" hidden="1">
      <c r="A248" s="58"/>
      <c r="B248" s="58"/>
      <c r="C248" s="58"/>
      <c r="D248" s="58"/>
      <c r="E248" s="58"/>
      <c r="F248" s="58">
        <v>7</v>
      </c>
      <c r="G248" s="69" t="s">
        <v>83</v>
      </c>
      <c r="H248" s="58"/>
      <c r="I248" s="58"/>
      <c r="J248" s="58"/>
      <c r="K248" s="58"/>
      <c r="L248" s="58"/>
      <c r="M248" s="58"/>
      <c r="N248" s="58"/>
      <c r="O248" s="58"/>
      <c r="P248" s="58"/>
      <c r="Q248" s="58">
        <v>7</v>
      </c>
      <c r="R248" s="58"/>
      <c r="S248" s="58" t="s">
        <v>844</v>
      </c>
      <c r="T248" s="58"/>
      <c r="U248" s="58"/>
      <c r="AP248" s="58"/>
      <c r="AQ248" s="58"/>
      <c r="AR248" s="58"/>
      <c r="AS248" s="58"/>
      <c r="AT248" s="58"/>
      <c r="AU248" s="58">
        <v>7</v>
      </c>
      <c r="AV248" s="69" t="s">
        <v>83</v>
      </c>
      <c r="AW248" s="58"/>
      <c r="AX248" s="58"/>
      <c r="AY248" s="58"/>
      <c r="AZ248" s="58"/>
      <c r="BA248" s="58"/>
      <c r="BB248" s="58"/>
      <c r="BC248" s="58"/>
      <c r="BD248" s="58"/>
      <c r="BE248" s="58"/>
      <c r="BF248" s="58">
        <v>7</v>
      </c>
      <c r="BG248" s="58"/>
      <c r="BH248" s="58" t="str">
        <f t="shared" si="9"/>
        <v>合名会社</v>
      </c>
      <c r="BI248" s="58"/>
      <c r="BJ248" s="58"/>
    </row>
    <row r="249" spans="1:62" hidden="1">
      <c r="A249" s="58"/>
      <c r="B249" s="58"/>
      <c r="C249" s="58"/>
      <c r="D249" s="58"/>
      <c r="E249" s="58"/>
      <c r="F249" s="58">
        <v>8</v>
      </c>
      <c r="G249" s="58" t="s">
        <v>84</v>
      </c>
      <c r="H249" s="58"/>
      <c r="I249" s="58"/>
      <c r="J249" s="58"/>
      <c r="K249" s="58"/>
      <c r="L249" s="58"/>
      <c r="M249" s="58"/>
      <c r="N249" s="58"/>
      <c r="O249" s="58"/>
      <c r="P249" s="58"/>
      <c r="Q249" s="58">
        <v>8</v>
      </c>
      <c r="R249" s="58"/>
      <c r="S249" s="58" t="s">
        <v>844</v>
      </c>
      <c r="T249" s="58"/>
      <c r="U249" s="58"/>
      <c r="AP249" s="58"/>
      <c r="AQ249" s="58"/>
      <c r="AR249" s="58"/>
      <c r="AS249" s="58"/>
      <c r="AT249" s="58"/>
      <c r="AU249" s="58">
        <v>8</v>
      </c>
      <c r="AV249" s="58" t="s">
        <v>84</v>
      </c>
      <c r="AW249" s="58"/>
      <c r="AX249" s="58"/>
      <c r="AY249" s="58"/>
      <c r="AZ249" s="58"/>
      <c r="BA249" s="58"/>
      <c r="BB249" s="58"/>
      <c r="BC249" s="58"/>
      <c r="BD249" s="58"/>
      <c r="BE249" s="58"/>
      <c r="BF249" s="58">
        <v>8</v>
      </c>
      <c r="BG249" s="58"/>
      <c r="BH249" s="58" t="str">
        <f t="shared" si="9"/>
        <v>合名会社</v>
      </c>
      <c r="BI249" s="58"/>
      <c r="BJ249" s="58"/>
    </row>
    <row r="250" spans="1:62" hidden="1">
      <c r="A250" s="58"/>
      <c r="B250" s="58"/>
      <c r="C250" s="58"/>
      <c r="D250" s="58"/>
      <c r="E250" s="58"/>
      <c r="F250" s="58">
        <v>9</v>
      </c>
      <c r="G250" s="58" t="s">
        <v>86</v>
      </c>
      <c r="H250" s="58"/>
      <c r="I250" s="58"/>
      <c r="J250" s="58"/>
      <c r="K250" s="58"/>
      <c r="L250" s="58"/>
      <c r="M250" s="58"/>
      <c r="N250" s="58"/>
      <c r="O250" s="58"/>
      <c r="P250" s="58"/>
      <c r="Q250" s="58">
        <v>99</v>
      </c>
      <c r="R250" s="58"/>
      <c r="S250" s="58"/>
      <c r="T250" s="58"/>
      <c r="U250" s="58"/>
      <c r="AP250" s="58"/>
      <c r="AQ250" s="58"/>
      <c r="AR250" s="58"/>
      <c r="AS250" s="58"/>
      <c r="AT250" s="58"/>
      <c r="AU250" s="58">
        <v>9</v>
      </c>
      <c r="AV250" s="58" t="s">
        <v>86</v>
      </c>
      <c r="AW250" s="58"/>
      <c r="AX250" s="58"/>
      <c r="AY250" s="58"/>
      <c r="AZ250" s="58"/>
      <c r="BA250" s="58"/>
      <c r="BB250" s="58"/>
      <c r="BC250" s="58"/>
      <c r="BD250" s="58"/>
      <c r="BE250" s="58"/>
      <c r="BF250" s="58">
        <v>99</v>
      </c>
      <c r="BG250" s="58"/>
      <c r="BH250" s="58"/>
      <c r="BI250" s="58"/>
      <c r="BJ250" s="58"/>
    </row>
  </sheetData>
  <sheetProtection algorithmName="SHA-512" hashValue="L8mqrXqCtvayCsmsjLogkkVKNE48IF5JcSMt9i7G9queeB8/ObKaTTLbyl2ChSSFf+stg4jPuIhYScwUuTM67Q==" saltValue="6JvNQmK0EAtBiPcY66SRYw==" spinCount="100000" sheet="1" selectLockedCells="1"/>
  <mergeCells count="695">
    <mergeCell ref="BD96:BE96"/>
    <mergeCell ref="BF96:BJ96"/>
    <mergeCell ref="BK96:BN96"/>
    <mergeCell ref="BO96:BP96"/>
    <mergeCell ref="BQ96:BT96"/>
    <mergeCell ref="BU96:BV96"/>
    <mergeCell ref="AP98:AT100"/>
    <mergeCell ref="AU98:AV98"/>
    <mergeCell ref="AW98:BA98"/>
    <mergeCell ref="AU99:AV99"/>
    <mergeCell ref="AW99:BA99"/>
    <mergeCell ref="AU100:AV100"/>
    <mergeCell ref="AW100:BA100"/>
    <mergeCell ref="BP98:BP103"/>
    <mergeCell ref="AP101:AT103"/>
    <mergeCell ref="AU101:AV101"/>
    <mergeCell ref="AW101:AZ101"/>
    <mergeCell ref="AU102:AV102"/>
    <mergeCell ref="AW102:AZ102"/>
    <mergeCell ref="AU103:AV103"/>
    <mergeCell ref="AW103:AZ103"/>
    <mergeCell ref="AP96:AQ96"/>
    <mergeCell ref="AR96:BC96"/>
    <mergeCell ref="AP94:AQ94"/>
    <mergeCell ref="AR94:BC94"/>
    <mergeCell ref="BD94:BE94"/>
    <mergeCell ref="BF94:BJ94"/>
    <mergeCell ref="BK94:BN94"/>
    <mergeCell ref="BO94:BP94"/>
    <mergeCell ref="BQ94:BT94"/>
    <mergeCell ref="BU94:BV94"/>
    <mergeCell ref="AP95:AQ95"/>
    <mergeCell ref="AR95:BC95"/>
    <mergeCell ref="BD95:BE95"/>
    <mergeCell ref="BF95:BJ95"/>
    <mergeCell ref="BK95:BN95"/>
    <mergeCell ref="BO95:BP95"/>
    <mergeCell ref="BQ95:BT95"/>
    <mergeCell ref="BU95:BV95"/>
    <mergeCell ref="AP92:AQ92"/>
    <mergeCell ref="AR92:BC92"/>
    <mergeCell ref="BD92:BE92"/>
    <mergeCell ref="BF92:BJ92"/>
    <mergeCell ref="BK92:BN92"/>
    <mergeCell ref="BO92:BP92"/>
    <mergeCell ref="BQ92:BT92"/>
    <mergeCell ref="BU92:BV92"/>
    <mergeCell ref="AP93:AQ93"/>
    <mergeCell ref="AR93:BC93"/>
    <mergeCell ref="BD93:BE93"/>
    <mergeCell ref="BF93:BJ93"/>
    <mergeCell ref="BK93:BN93"/>
    <mergeCell ref="BO93:BP93"/>
    <mergeCell ref="BQ93:BT93"/>
    <mergeCell ref="BU93:BV93"/>
    <mergeCell ref="AP86:AQ86"/>
    <mergeCell ref="BF86:BJ86"/>
    <mergeCell ref="BK86:BN86"/>
    <mergeCell ref="BO86:BP86"/>
    <mergeCell ref="BQ86:BT86"/>
    <mergeCell ref="BU86:BV86"/>
    <mergeCell ref="AP91:BC91"/>
    <mergeCell ref="BD91:BE91"/>
    <mergeCell ref="BF91:BJ91"/>
    <mergeCell ref="BK91:BV91"/>
    <mergeCell ref="AP84:AQ84"/>
    <mergeCell ref="BF84:BJ84"/>
    <mergeCell ref="BK84:BN84"/>
    <mergeCell ref="BO84:BP84"/>
    <mergeCell ref="BQ84:BT84"/>
    <mergeCell ref="BU84:BV84"/>
    <mergeCell ref="AP85:AQ85"/>
    <mergeCell ref="BF85:BJ85"/>
    <mergeCell ref="BK85:BN85"/>
    <mergeCell ref="BO85:BP85"/>
    <mergeCell ref="BQ85:BT85"/>
    <mergeCell ref="BU85:BV85"/>
    <mergeCell ref="AP82:AQ82"/>
    <mergeCell ref="BF82:BJ82"/>
    <mergeCell ref="BK82:BN82"/>
    <mergeCell ref="BO82:BP82"/>
    <mergeCell ref="BQ82:BT82"/>
    <mergeCell ref="BU82:BV82"/>
    <mergeCell ref="AP83:AQ83"/>
    <mergeCell ref="BF83:BJ83"/>
    <mergeCell ref="BK83:BN83"/>
    <mergeCell ref="BO83:BP83"/>
    <mergeCell ref="BQ83:BT83"/>
    <mergeCell ref="BU83:BV83"/>
    <mergeCell ref="AP80:AQ80"/>
    <mergeCell ref="BF80:BJ80"/>
    <mergeCell ref="BK80:BN80"/>
    <mergeCell ref="BO80:BP80"/>
    <mergeCell ref="BQ80:BT80"/>
    <mergeCell ref="BU80:BV80"/>
    <mergeCell ref="AP81:AQ81"/>
    <mergeCell ref="BF81:BJ81"/>
    <mergeCell ref="BK81:BN81"/>
    <mergeCell ref="BO81:BP81"/>
    <mergeCell ref="BQ81:BT81"/>
    <mergeCell ref="BU81:BV81"/>
    <mergeCell ref="AP78:AQ78"/>
    <mergeCell ref="BF78:BJ78"/>
    <mergeCell ref="BK78:BN78"/>
    <mergeCell ref="BO78:BP78"/>
    <mergeCell ref="BQ78:BT78"/>
    <mergeCell ref="BU78:BV78"/>
    <mergeCell ref="AP79:AQ79"/>
    <mergeCell ref="BF79:BJ79"/>
    <mergeCell ref="BK79:BN79"/>
    <mergeCell ref="BO79:BP79"/>
    <mergeCell ref="BQ79:BT79"/>
    <mergeCell ref="BU79:BV79"/>
    <mergeCell ref="AP76:AQ76"/>
    <mergeCell ref="BF76:BJ76"/>
    <mergeCell ref="BK76:BN76"/>
    <mergeCell ref="BO76:BP76"/>
    <mergeCell ref="BQ76:BT76"/>
    <mergeCell ref="BU76:BV76"/>
    <mergeCell ref="AP77:AQ77"/>
    <mergeCell ref="BF77:BJ77"/>
    <mergeCell ref="BK77:BN77"/>
    <mergeCell ref="BO77:BP77"/>
    <mergeCell ref="BQ77:BT77"/>
    <mergeCell ref="BU77:BV77"/>
    <mergeCell ref="AP74:AQ74"/>
    <mergeCell ref="BF74:BJ74"/>
    <mergeCell ref="BK74:BN74"/>
    <mergeCell ref="BO74:BP74"/>
    <mergeCell ref="BQ74:BT74"/>
    <mergeCell ref="BU74:BV74"/>
    <mergeCell ref="AP75:AQ75"/>
    <mergeCell ref="BF75:BJ75"/>
    <mergeCell ref="BK75:BN75"/>
    <mergeCell ref="BO75:BP75"/>
    <mergeCell ref="BQ75:BT75"/>
    <mergeCell ref="BU75:BV75"/>
    <mergeCell ref="AP72:AQ72"/>
    <mergeCell ref="BF72:BJ72"/>
    <mergeCell ref="BK72:BN72"/>
    <mergeCell ref="BO72:BP72"/>
    <mergeCell ref="BQ72:BT72"/>
    <mergeCell ref="BU72:BV72"/>
    <mergeCell ref="AP73:AQ73"/>
    <mergeCell ref="BF73:BJ73"/>
    <mergeCell ref="BK73:BN73"/>
    <mergeCell ref="BO73:BP73"/>
    <mergeCell ref="BQ73:BT73"/>
    <mergeCell ref="BU73:BV73"/>
    <mergeCell ref="AP70:AQ70"/>
    <mergeCell ref="BF70:BJ70"/>
    <mergeCell ref="BK70:BN70"/>
    <mergeCell ref="BO70:BP70"/>
    <mergeCell ref="BQ70:BT70"/>
    <mergeCell ref="BU70:BV70"/>
    <mergeCell ref="AP71:AQ71"/>
    <mergeCell ref="BF71:BJ71"/>
    <mergeCell ref="BK71:BN71"/>
    <mergeCell ref="BO71:BP71"/>
    <mergeCell ref="BQ71:BT71"/>
    <mergeCell ref="BU71:BV71"/>
    <mergeCell ref="AP68:AQ68"/>
    <mergeCell ref="BF68:BJ68"/>
    <mergeCell ref="BK68:BN68"/>
    <mergeCell ref="BO68:BP68"/>
    <mergeCell ref="BQ68:BT68"/>
    <mergeCell ref="BU68:BV68"/>
    <mergeCell ref="AP69:AQ69"/>
    <mergeCell ref="BF69:BJ69"/>
    <mergeCell ref="BK69:BN69"/>
    <mergeCell ref="BO69:BP69"/>
    <mergeCell ref="BQ69:BT69"/>
    <mergeCell ref="BU69:BV69"/>
    <mergeCell ref="AP66:AQ66"/>
    <mergeCell ref="BF66:BJ66"/>
    <mergeCell ref="BK66:BN66"/>
    <mergeCell ref="BO66:BP66"/>
    <mergeCell ref="BQ66:BT66"/>
    <mergeCell ref="BU66:BV66"/>
    <mergeCell ref="AP67:AQ67"/>
    <mergeCell ref="BF67:BJ67"/>
    <mergeCell ref="BK67:BN67"/>
    <mergeCell ref="BO67:BP67"/>
    <mergeCell ref="BQ67:BT67"/>
    <mergeCell ref="BU67:BV67"/>
    <mergeCell ref="AP64:AQ64"/>
    <mergeCell ref="BF64:BJ64"/>
    <mergeCell ref="BK64:BN64"/>
    <mergeCell ref="BO64:BP64"/>
    <mergeCell ref="BQ64:BT64"/>
    <mergeCell ref="BU64:BV64"/>
    <mergeCell ref="AP65:AQ65"/>
    <mergeCell ref="BF65:BJ65"/>
    <mergeCell ref="BK65:BN65"/>
    <mergeCell ref="BO65:BP65"/>
    <mergeCell ref="BQ65:BT65"/>
    <mergeCell ref="BU65:BV65"/>
    <mergeCell ref="AP62:AQ62"/>
    <mergeCell ref="BF62:BJ62"/>
    <mergeCell ref="BK62:BN62"/>
    <mergeCell ref="BO62:BP62"/>
    <mergeCell ref="BQ62:BT62"/>
    <mergeCell ref="BU62:BV62"/>
    <mergeCell ref="AP63:AQ63"/>
    <mergeCell ref="BF63:BJ63"/>
    <mergeCell ref="BK63:BN63"/>
    <mergeCell ref="BO63:BP63"/>
    <mergeCell ref="BQ63:BT63"/>
    <mergeCell ref="BU63:BV63"/>
    <mergeCell ref="AP60:AQ60"/>
    <mergeCell ref="BF60:BJ60"/>
    <mergeCell ref="BK60:BN60"/>
    <mergeCell ref="BO60:BP60"/>
    <mergeCell ref="BQ60:BT60"/>
    <mergeCell ref="BU60:BV60"/>
    <mergeCell ref="AP61:AQ61"/>
    <mergeCell ref="BF61:BJ61"/>
    <mergeCell ref="BK61:BN61"/>
    <mergeCell ref="BO61:BP61"/>
    <mergeCell ref="BQ61:BT61"/>
    <mergeCell ref="BU61:BV61"/>
    <mergeCell ref="AP58:AQ58"/>
    <mergeCell ref="BF58:BJ58"/>
    <mergeCell ref="BK58:BN58"/>
    <mergeCell ref="BO58:BP58"/>
    <mergeCell ref="BQ58:BT58"/>
    <mergeCell ref="BU58:BV58"/>
    <mergeCell ref="AP59:AQ59"/>
    <mergeCell ref="BF59:BJ59"/>
    <mergeCell ref="BK59:BN59"/>
    <mergeCell ref="BO59:BP59"/>
    <mergeCell ref="BQ59:BT59"/>
    <mergeCell ref="BU59:BV59"/>
    <mergeCell ref="AP52:AT52"/>
    <mergeCell ref="AU52:BE52"/>
    <mergeCell ref="BF52:BL52"/>
    <mergeCell ref="BM52:BT52"/>
    <mergeCell ref="BU52:BV52"/>
    <mergeCell ref="AP56:AQ57"/>
    <mergeCell ref="AR56:BE57"/>
    <mergeCell ref="BF56:BJ57"/>
    <mergeCell ref="BK56:BV56"/>
    <mergeCell ref="BK57:BP57"/>
    <mergeCell ref="BQ57:BV57"/>
    <mergeCell ref="AP44:AT44"/>
    <mergeCell ref="AU44:BC44"/>
    <mergeCell ref="AP45:AT45"/>
    <mergeCell ref="AU45:BC45"/>
    <mergeCell ref="AP46:AT46"/>
    <mergeCell ref="AU46:BV46"/>
    <mergeCell ref="AP50:AT50"/>
    <mergeCell ref="AV50:BC50"/>
    <mergeCell ref="BD50:BG50"/>
    <mergeCell ref="BI50:BK50"/>
    <mergeCell ref="BM50:BP50"/>
    <mergeCell ref="BQ50:BV50"/>
    <mergeCell ref="AP39:AT39"/>
    <mergeCell ref="AU39:BF39"/>
    <mergeCell ref="BG39:BI39"/>
    <mergeCell ref="BJ39:BM39"/>
    <mergeCell ref="BO39:BQ39"/>
    <mergeCell ref="BR39:BU39"/>
    <mergeCell ref="AP42:AT42"/>
    <mergeCell ref="BF42:BV42"/>
    <mergeCell ref="AP43:AT43"/>
    <mergeCell ref="AU43:AV43"/>
    <mergeCell ref="AW43:BC43"/>
    <mergeCell ref="BD43:BE43"/>
    <mergeCell ref="BF43:BV43"/>
    <mergeCell ref="AP35:AT35"/>
    <mergeCell ref="AU35:BC35"/>
    <mergeCell ref="AP36:AT36"/>
    <mergeCell ref="AU36:BV36"/>
    <mergeCell ref="AP38:AT38"/>
    <mergeCell ref="AU38:BD38"/>
    <mergeCell ref="BE38:BF38"/>
    <mergeCell ref="BG38:BK38"/>
    <mergeCell ref="BL38:BT38"/>
    <mergeCell ref="BU38:BV38"/>
    <mergeCell ref="AP32:AT32"/>
    <mergeCell ref="BF32:BV32"/>
    <mergeCell ref="AP33:AT33"/>
    <mergeCell ref="AU33:AV33"/>
    <mergeCell ref="AW33:BC33"/>
    <mergeCell ref="BD33:BE33"/>
    <mergeCell ref="BF33:BV33"/>
    <mergeCell ref="AP34:AT34"/>
    <mergeCell ref="AU34:BC34"/>
    <mergeCell ref="AP28:AT31"/>
    <mergeCell ref="AU28:AW28"/>
    <mergeCell ref="AY28:AZ28"/>
    <mergeCell ref="BB28:BD28"/>
    <mergeCell ref="AU29:AW29"/>
    <mergeCell ref="AX29:BD29"/>
    <mergeCell ref="AU30:AW30"/>
    <mergeCell ref="AX30:BV30"/>
    <mergeCell ref="AU31:AW31"/>
    <mergeCell ref="AX31:BV31"/>
    <mergeCell ref="AP22:AT22"/>
    <mergeCell ref="AU22:BC22"/>
    <mergeCell ref="AP23:AT23"/>
    <mergeCell ref="AU23:BV23"/>
    <mergeCell ref="AP26:AT26"/>
    <mergeCell ref="AU26:BE26"/>
    <mergeCell ref="BF26:BV26"/>
    <mergeCell ref="AP27:AT27"/>
    <mergeCell ref="AU27:BE27"/>
    <mergeCell ref="BF27:BV27"/>
    <mergeCell ref="AP19:AT19"/>
    <mergeCell ref="BF19:BV19"/>
    <mergeCell ref="AP20:AT20"/>
    <mergeCell ref="AU20:AV20"/>
    <mergeCell ref="AW20:BC20"/>
    <mergeCell ref="BD20:BE20"/>
    <mergeCell ref="BF20:BV20"/>
    <mergeCell ref="AP21:AT21"/>
    <mergeCell ref="AU21:BC21"/>
    <mergeCell ref="AP13:AT13"/>
    <mergeCell ref="BD13:BV13"/>
    <mergeCell ref="AP14:AT14"/>
    <mergeCell ref="AU14:AW14"/>
    <mergeCell ref="AX14:BA14"/>
    <mergeCell ref="BB14:BC14"/>
    <mergeCell ref="BD14:BV14"/>
    <mergeCell ref="AP15:AT18"/>
    <mergeCell ref="AU15:AW15"/>
    <mergeCell ref="AY15:AZ15"/>
    <mergeCell ref="BB15:BD15"/>
    <mergeCell ref="AU16:AW16"/>
    <mergeCell ref="AX16:BD16"/>
    <mergeCell ref="AU17:AW17"/>
    <mergeCell ref="AX17:BV17"/>
    <mergeCell ref="AU18:AW18"/>
    <mergeCell ref="AX18:BV18"/>
    <mergeCell ref="BQ1:BV1"/>
    <mergeCell ref="AP6:AT6"/>
    <mergeCell ref="AU6:BC6"/>
    <mergeCell ref="AP7:AT7"/>
    <mergeCell ref="AU7:BC7"/>
    <mergeCell ref="AP8:AT8"/>
    <mergeCell ref="AU8:BC8"/>
    <mergeCell ref="AP10:AT10"/>
    <mergeCell ref="AU10:BC10"/>
    <mergeCell ref="BD10:BH10"/>
    <mergeCell ref="BI10:BV10"/>
    <mergeCell ref="AP9:AT9"/>
    <mergeCell ref="AV9:BC9"/>
    <mergeCell ref="A96:B96"/>
    <mergeCell ref="AB96:AE96"/>
    <mergeCell ref="Q92:U92"/>
    <mergeCell ref="Q93:U93"/>
    <mergeCell ref="Q94:U94"/>
    <mergeCell ref="Q95:U95"/>
    <mergeCell ref="Q96:U96"/>
    <mergeCell ref="C93:N93"/>
    <mergeCell ref="C94:N94"/>
    <mergeCell ref="C95:N95"/>
    <mergeCell ref="C96:N96"/>
    <mergeCell ref="C92:N92"/>
    <mergeCell ref="Z96:AA96"/>
    <mergeCell ref="A92:B92"/>
    <mergeCell ref="A93:B93"/>
    <mergeCell ref="A94:B94"/>
    <mergeCell ref="A95:B95"/>
    <mergeCell ref="O95:P95"/>
    <mergeCell ref="O92:P92"/>
    <mergeCell ref="O93:P93"/>
    <mergeCell ref="O96:P96"/>
    <mergeCell ref="AF92:AG92"/>
    <mergeCell ref="AF93:AG93"/>
    <mergeCell ref="AF94:AG94"/>
    <mergeCell ref="AF95:AG95"/>
    <mergeCell ref="AF96:AG96"/>
    <mergeCell ref="V92:Y92"/>
    <mergeCell ref="V93:Y93"/>
    <mergeCell ref="V94:Y94"/>
    <mergeCell ref="V95:Y95"/>
    <mergeCell ref="V96:Y96"/>
    <mergeCell ref="AB92:AE92"/>
    <mergeCell ref="AB93:AE93"/>
    <mergeCell ref="AB94:AE94"/>
    <mergeCell ref="AB95:AE95"/>
    <mergeCell ref="Z92:AA92"/>
    <mergeCell ref="Z93:AA93"/>
    <mergeCell ref="Z94:AA94"/>
    <mergeCell ref="Z95:AA95"/>
    <mergeCell ref="Z85:AA85"/>
    <mergeCell ref="Z86:AA86"/>
    <mergeCell ref="V82:Y82"/>
    <mergeCell ref="V83:Y83"/>
    <mergeCell ref="V84:Y84"/>
    <mergeCell ref="V85:Y85"/>
    <mergeCell ref="V86:Y86"/>
    <mergeCell ref="A91:N91"/>
    <mergeCell ref="V91:AG91"/>
    <mergeCell ref="Q91:U91"/>
    <mergeCell ref="O91:P91"/>
    <mergeCell ref="AF85:AG85"/>
    <mergeCell ref="AF86:AG86"/>
    <mergeCell ref="AB84:AE84"/>
    <mergeCell ref="AB85:AE85"/>
    <mergeCell ref="AB86:AE86"/>
    <mergeCell ref="A85:B85"/>
    <mergeCell ref="A86:B86"/>
    <mergeCell ref="A84:B84"/>
    <mergeCell ref="Z84:AA84"/>
    <mergeCell ref="A83:B83"/>
    <mergeCell ref="Z82:AA82"/>
    <mergeCell ref="Z83:AA83"/>
    <mergeCell ref="J15:K15"/>
    <mergeCell ref="M15:O15"/>
    <mergeCell ref="A15:E18"/>
    <mergeCell ref="F16:H16"/>
    <mergeCell ref="F17:H17"/>
    <mergeCell ref="F18:H18"/>
    <mergeCell ref="I17:AG17"/>
    <mergeCell ref="I18:AG18"/>
    <mergeCell ref="F15:H15"/>
    <mergeCell ref="A23:E23"/>
    <mergeCell ref="A27:E27"/>
    <mergeCell ref="A26:E26"/>
    <mergeCell ref="F27:P27"/>
    <mergeCell ref="A32:E32"/>
    <mergeCell ref="O33:P33"/>
    <mergeCell ref="F33:G33"/>
    <mergeCell ref="I29:O29"/>
    <mergeCell ref="F36:AG36"/>
    <mergeCell ref="A33:E33"/>
    <mergeCell ref="Q26:AG26"/>
    <mergeCell ref="Q27:AG27"/>
    <mergeCell ref="F26:P26"/>
    <mergeCell ref="A28:E31"/>
    <mergeCell ref="F28:H28"/>
    <mergeCell ref="J28:K28"/>
    <mergeCell ref="M28:O28"/>
    <mergeCell ref="F29:H29"/>
    <mergeCell ref="F30:H30"/>
    <mergeCell ref="I30:AG30"/>
    <mergeCell ref="F31:H31"/>
    <mergeCell ref="I31:AG31"/>
    <mergeCell ref="Q32:AG32"/>
    <mergeCell ref="A34:E34"/>
    <mergeCell ref="F21:N21"/>
    <mergeCell ref="A22:E22"/>
    <mergeCell ref="O20:P20"/>
    <mergeCell ref="Q20:AG20"/>
    <mergeCell ref="F20:G20"/>
    <mergeCell ref="I16:O16"/>
    <mergeCell ref="F23:AG23"/>
    <mergeCell ref="F45:N45"/>
    <mergeCell ref="G50:N50"/>
    <mergeCell ref="X50:AA50"/>
    <mergeCell ref="F44:N44"/>
    <mergeCell ref="A21:E21"/>
    <mergeCell ref="A46:E46"/>
    <mergeCell ref="A45:E45"/>
    <mergeCell ref="Q43:AG43"/>
    <mergeCell ref="A19:E19"/>
    <mergeCell ref="F35:N35"/>
    <mergeCell ref="A35:E35"/>
    <mergeCell ref="H33:N33"/>
    <mergeCell ref="Q33:AG33"/>
    <mergeCell ref="H20:N20"/>
    <mergeCell ref="A20:E20"/>
    <mergeCell ref="Q19:AG19"/>
    <mergeCell ref="F22:N22"/>
    <mergeCell ref="AB1:AG1"/>
    <mergeCell ref="M14:N14"/>
    <mergeCell ref="O13:AG13"/>
    <mergeCell ref="F14:H14"/>
    <mergeCell ref="I14:L14"/>
    <mergeCell ref="O10:S10"/>
    <mergeCell ref="F10:N10"/>
    <mergeCell ref="T10:AG10"/>
    <mergeCell ref="O14:AG14"/>
    <mergeCell ref="A3:AG3"/>
    <mergeCell ref="A6:E6"/>
    <mergeCell ref="F6:N6"/>
    <mergeCell ref="A7:E7"/>
    <mergeCell ref="F7:N7"/>
    <mergeCell ref="A8:E8"/>
    <mergeCell ref="F8:N8"/>
    <mergeCell ref="A13:E13"/>
    <mergeCell ref="A14:E14"/>
    <mergeCell ref="A10:E10"/>
    <mergeCell ref="A9:E9"/>
    <mergeCell ref="G9:N9"/>
    <mergeCell ref="A36:E36"/>
    <mergeCell ref="A38:E38"/>
    <mergeCell ref="A39:E39"/>
    <mergeCell ref="A42:E42"/>
    <mergeCell ref="Q42:AG42"/>
    <mergeCell ref="F34:N34"/>
    <mergeCell ref="R38:V38"/>
    <mergeCell ref="AB50:AG50"/>
    <mergeCell ref="F38:O38"/>
    <mergeCell ref="P38:Q38"/>
    <mergeCell ref="W38:AE38"/>
    <mergeCell ref="AF38:AG38"/>
    <mergeCell ref="A44:E44"/>
    <mergeCell ref="A43:E43"/>
    <mergeCell ref="F39:Q39"/>
    <mergeCell ref="R39:T39"/>
    <mergeCell ref="Z39:AB39"/>
    <mergeCell ref="U39:X39"/>
    <mergeCell ref="AC39:AF39"/>
    <mergeCell ref="F43:G43"/>
    <mergeCell ref="H43:N43"/>
    <mergeCell ref="O43:P43"/>
    <mergeCell ref="F46:AG46"/>
    <mergeCell ref="A50:E50"/>
    <mergeCell ref="AF52:AG52"/>
    <mergeCell ref="F52:P52"/>
    <mergeCell ref="Q52:W52"/>
    <mergeCell ref="O50:R50"/>
    <mergeCell ref="T50:V50"/>
    <mergeCell ref="X52:AE52"/>
    <mergeCell ref="O94:P94"/>
    <mergeCell ref="F103:G103"/>
    <mergeCell ref="V72:Y72"/>
    <mergeCell ref="Q75:U75"/>
    <mergeCell ref="Q76:U76"/>
    <mergeCell ref="Q77:U77"/>
    <mergeCell ref="Q78:U78"/>
    <mergeCell ref="Q79:U79"/>
    <mergeCell ref="Q80:U80"/>
    <mergeCell ref="Q81:U81"/>
    <mergeCell ref="Q82:U82"/>
    <mergeCell ref="Q83:U83"/>
    <mergeCell ref="Q84:U84"/>
    <mergeCell ref="Q85:U85"/>
    <mergeCell ref="Q86:U86"/>
    <mergeCell ref="Z63:AA63"/>
    <mergeCell ref="Z64:AA64"/>
    <mergeCell ref="Z65:AA65"/>
    <mergeCell ref="V58:Y58"/>
    <mergeCell ref="V59:Y59"/>
    <mergeCell ref="V60:Y60"/>
    <mergeCell ref="V61:Y61"/>
    <mergeCell ref="V62:Y62"/>
    <mergeCell ref="Q56:U57"/>
    <mergeCell ref="V56:AG56"/>
    <mergeCell ref="V57:AA57"/>
    <mergeCell ref="AB57:AG57"/>
    <mergeCell ref="Z58:AA58"/>
    <mergeCell ref="Z59:AA59"/>
    <mergeCell ref="Z60:AA60"/>
    <mergeCell ref="Z61:AA61"/>
    <mergeCell ref="Z62:AA62"/>
    <mergeCell ref="AF58:AG58"/>
    <mergeCell ref="AF59:AG59"/>
    <mergeCell ref="AF60:AG60"/>
    <mergeCell ref="AF61:AG61"/>
    <mergeCell ref="AF62:AG62"/>
    <mergeCell ref="AB58:AE58"/>
    <mergeCell ref="AB59:AE59"/>
    <mergeCell ref="AB60:AE60"/>
    <mergeCell ref="AB61:AE61"/>
    <mergeCell ref="AB62:AE62"/>
    <mergeCell ref="A52:E52"/>
    <mergeCell ref="A63:B63"/>
    <mergeCell ref="A64:B64"/>
    <mergeCell ref="A65:B65"/>
    <mergeCell ref="A66:B66"/>
    <mergeCell ref="A67:B67"/>
    <mergeCell ref="A68:B68"/>
    <mergeCell ref="A69:B69"/>
    <mergeCell ref="A70:B70"/>
    <mergeCell ref="A56:B57"/>
    <mergeCell ref="C56:P57"/>
    <mergeCell ref="A58:B58"/>
    <mergeCell ref="A59:B59"/>
    <mergeCell ref="A60:B60"/>
    <mergeCell ref="A61:B61"/>
    <mergeCell ref="A62:B62"/>
    <mergeCell ref="A74:B74"/>
    <mergeCell ref="Q58:U58"/>
    <mergeCell ref="Q59:U59"/>
    <mergeCell ref="Q60:U60"/>
    <mergeCell ref="Q61:U61"/>
    <mergeCell ref="Q62:U62"/>
    <mergeCell ref="Q63:U63"/>
    <mergeCell ref="Q64:U64"/>
    <mergeCell ref="Q65:U65"/>
    <mergeCell ref="Q66:U66"/>
    <mergeCell ref="A76:B76"/>
    <mergeCell ref="A77:B77"/>
    <mergeCell ref="A78:B78"/>
    <mergeCell ref="A79:B79"/>
    <mergeCell ref="Z77:AA77"/>
    <mergeCell ref="Z78:AA78"/>
    <mergeCell ref="Z79:AA79"/>
    <mergeCell ref="Z80:AA80"/>
    <mergeCell ref="Z81:AA81"/>
    <mergeCell ref="V76:Y76"/>
    <mergeCell ref="V77:Y77"/>
    <mergeCell ref="V78:Y78"/>
    <mergeCell ref="V79:Y79"/>
    <mergeCell ref="Z66:AA66"/>
    <mergeCell ref="Z67:AA67"/>
    <mergeCell ref="Z68:AA68"/>
    <mergeCell ref="Z69:AA69"/>
    <mergeCell ref="Z70:AA70"/>
    <mergeCell ref="A75:B75"/>
    <mergeCell ref="Z71:AA71"/>
    <mergeCell ref="Z72:AA72"/>
    <mergeCell ref="Z73:AA73"/>
    <mergeCell ref="Z74:AA74"/>
    <mergeCell ref="V73:Y73"/>
    <mergeCell ref="V74:Y74"/>
    <mergeCell ref="V75:Y75"/>
    <mergeCell ref="Q67:U67"/>
    <mergeCell ref="Q68:U68"/>
    <mergeCell ref="Q69:U69"/>
    <mergeCell ref="Q70:U70"/>
    <mergeCell ref="Q71:U71"/>
    <mergeCell ref="Q72:U72"/>
    <mergeCell ref="Q73:U73"/>
    <mergeCell ref="Q74:U74"/>
    <mergeCell ref="A71:B71"/>
    <mergeCell ref="A72:B72"/>
    <mergeCell ref="A73:B73"/>
    <mergeCell ref="AB63:AE63"/>
    <mergeCell ref="AB64:AE64"/>
    <mergeCell ref="AB65:AE65"/>
    <mergeCell ref="AB66:AE66"/>
    <mergeCell ref="AB67:AE67"/>
    <mergeCell ref="AB68:AE68"/>
    <mergeCell ref="AB69:AE69"/>
    <mergeCell ref="AB70:AE70"/>
    <mergeCell ref="AF63:AG63"/>
    <mergeCell ref="AF64:AG64"/>
    <mergeCell ref="AF65:AG65"/>
    <mergeCell ref="AF66:AG66"/>
    <mergeCell ref="AF67:AG67"/>
    <mergeCell ref="AF68:AG68"/>
    <mergeCell ref="AF69:AG69"/>
    <mergeCell ref="AF70:AG70"/>
    <mergeCell ref="V63:Y63"/>
    <mergeCell ref="V64:Y64"/>
    <mergeCell ref="V65:Y65"/>
    <mergeCell ref="V66:Y66"/>
    <mergeCell ref="V67:Y67"/>
    <mergeCell ref="V68:Y68"/>
    <mergeCell ref="V69:Y69"/>
    <mergeCell ref="V70:Y70"/>
    <mergeCell ref="V71:Y71"/>
    <mergeCell ref="AF80:AG80"/>
    <mergeCell ref="AF81:AG81"/>
    <mergeCell ref="Z75:AA75"/>
    <mergeCell ref="A101:E103"/>
    <mergeCell ref="A98:E100"/>
    <mergeCell ref="F98:G98"/>
    <mergeCell ref="F99:G99"/>
    <mergeCell ref="F100:G100"/>
    <mergeCell ref="H98:L98"/>
    <mergeCell ref="H99:L99"/>
    <mergeCell ref="H100:L100"/>
    <mergeCell ref="H101:K101"/>
    <mergeCell ref="F101:G101"/>
    <mergeCell ref="F102:G102"/>
    <mergeCell ref="H102:K102"/>
    <mergeCell ref="H103:K103"/>
    <mergeCell ref="AA98:AA103"/>
    <mergeCell ref="Z76:AA76"/>
    <mergeCell ref="V80:Y80"/>
    <mergeCell ref="V81:Y81"/>
    <mergeCell ref="AF84:AG84"/>
    <mergeCell ref="A80:B80"/>
    <mergeCell ref="A81:B81"/>
    <mergeCell ref="A82:B82"/>
    <mergeCell ref="AB71:AE71"/>
    <mergeCell ref="AB72:AE72"/>
    <mergeCell ref="AB73:AE73"/>
    <mergeCell ref="AB74:AE74"/>
    <mergeCell ref="AB75:AE75"/>
    <mergeCell ref="AB81:AE81"/>
    <mergeCell ref="AB82:AE82"/>
    <mergeCell ref="AB83:AE83"/>
    <mergeCell ref="AF71:AG71"/>
    <mergeCell ref="AF79:AG79"/>
    <mergeCell ref="AB76:AE76"/>
    <mergeCell ref="AB77:AE77"/>
    <mergeCell ref="AB78:AE78"/>
    <mergeCell ref="AB79:AE79"/>
    <mergeCell ref="AB80:AE80"/>
    <mergeCell ref="AF82:AG82"/>
    <mergeCell ref="AF83:AG83"/>
    <mergeCell ref="AF72:AG72"/>
    <mergeCell ref="AF73:AG73"/>
    <mergeCell ref="AF74:AG74"/>
    <mergeCell ref="AF75:AG75"/>
    <mergeCell ref="AF76:AG76"/>
    <mergeCell ref="AF77:AG77"/>
    <mergeCell ref="AF78:AG78"/>
  </mergeCells>
  <phoneticPr fontId="3"/>
  <conditionalFormatting sqref="Q92:Q96 V92:V96 AB92:AB96">
    <cfRule type="cellIs" dxfId="8" priority="12" stopIfTrue="1" operator="equal">
      <formula>0</formula>
    </cfRule>
  </conditionalFormatting>
  <conditionalFormatting sqref="BF92:BF96 BK92:BK96 BQ92:BQ96">
    <cfRule type="cellIs" dxfId="7" priority="2" stopIfTrue="1" operator="equal">
      <formula>0</formula>
    </cfRule>
  </conditionalFormatting>
  <dataValidations xWindow="166" yWindow="322" count="39">
    <dataValidation type="whole" operator="greaterThanOrEqual" allowBlank="1" showInputMessage="1" showErrorMessage="1" sqref="X52 AB58:AB86 Q58:Q86 V58:V86 H98:H103 BM52 BQ58:BQ86 BF58:BF86 BK58:BK86 AW98:AW103" xr:uid="{00000000-0002-0000-0000-000000000000}">
      <formula1>0</formula1>
    </dataValidation>
    <dataValidation type="textLength" operator="lessThanOrEqual" allowBlank="1" showInputMessage="1" showErrorMessage="1" errorTitle="エラー" error="文字数の不正です" sqref="T50:V50 BI50:BK50" xr:uid="{00000000-0002-0000-0000-000001000000}">
      <formula1>6</formula1>
    </dataValidation>
    <dataValidation type="textLength" operator="lessThanOrEqual" allowBlank="1" showInputMessage="1" showErrorMessage="1" errorTitle="エラー" error="文字数が不正です" sqref="F26:F27 AU26:AU27" xr:uid="{00000000-0002-0000-0000-000002000000}">
      <formula1>40</formula1>
    </dataValidation>
    <dataValidation type="textLength" operator="lessThanOrEqual" allowBlank="1" showInputMessage="1" showErrorMessage="1" errorTitle="エラー" error="文字数の不正です" sqref="L15 L28 BA15 BA28" xr:uid="{00000000-0002-0000-0000-000003000000}">
      <formula1>8</formula1>
    </dataValidation>
    <dataValidation type="date" operator="greaterThanOrEqual" allowBlank="1" showInputMessage="1" showErrorMessage="1" sqref="AB1:AG2 AB50:AG50 F52:P52 BQ1:BV2 BQ50:BV50 AU52:BE52" xr:uid="{00000000-0002-0000-0000-000004000000}">
      <formula1>1</formula1>
    </dataValidation>
    <dataValidation operator="lessThanOrEqual" allowBlank="1" showInputMessage="1" showErrorMessage="1" errorTitle="エラー" error="文字数の不正です" sqref="W50 S50 BL50 BH50" xr:uid="{00000000-0002-0000-0000-000005000000}"/>
    <dataValidation type="textLength" imeMode="fullKatakana" operator="lessThanOrEqual" allowBlank="1" showInputMessage="1" showErrorMessage="1" errorTitle="エラー" error="60文字以内で入力してください" promptTitle="全角カナ" prompt="　" sqref="O13:AG13 BD13:BV13" xr:uid="{00000000-0002-0000-0000-000006000000}">
      <formula1>60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43:N43 H20:N20 H33:N33 Q27:AG27 AW43:BC43 AW20:BC20 AW33:BC33 BF27:BV27" xr:uid="{00000000-0002-0000-0000-000007000000}">
      <formula1>50</formula1>
    </dataValidation>
    <dataValidation type="textLength" operator="lessThanOrEqual" allowBlank="1" showInputMessage="1" showErrorMessage="1" error="50文字以内で入力してください" promptTitle="全角" prompt="　" sqref="Q43:AG43 BF43:BV43" xr:uid="{00000000-0002-0000-0000-000008000000}">
      <formula1>50</formula1>
    </dataValidation>
    <dataValidation type="list" allowBlank="1" showInputMessage="1" showErrorMessage="1" promptTitle="リスト選択" prompt="　" sqref="G50:N50 AV50:BC50" xr:uid="{00000000-0002-0000-0000-000009000000}">
      <formula1>$G$205:$G$206</formula1>
    </dataValidation>
    <dataValidation type="list" allowBlank="1" showInputMessage="1" showErrorMessage="1" promptTitle="リスト選択" prompt=" " sqref="BI10:BV10" xr:uid="{00000000-0002-0000-0000-00000A000000}">
      <formula1>$G$199:$G$203</formula1>
    </dataValidation>
    <dataValidation type="list" allowBlank="1" showInputMessage="1" showErrorMessage="1" promptTitle="リスト選択　　　　　　　　　　　　　　　　　　." prompt="○○建設株式会社 ⇒ ”後 株式会社”_x000a_株式会社○○建設 ⇒ ”前 株式会社”" sqref="I14:L14 AX14:BA14" xr:uid="{00000000-0002-0000-0000-00000B000000}">
      <formula1>$G$242:$G$250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:AG14 BD14:BV14" xr:uid="{00000000-0002-0000-0000-00000C000000}">
      <formula1>60</formula1>
    </dataValidation>
    <dataValidation type="date" operator="greaterThanOrEqual" allowBlank="1" showInputMessage="1" showErrorMessage="1" promptTitle="登記簿記載の設立年月日を記入" prompt="　" sqref="F39:Q39" xr:uid="{00000000-0002-0000-0000-00000D000000}">
      <formula1>1</formula1>
    </dataValidation>
    <dataValidation type="whole" imeMode="halfAlpha" operator="greaterThanOrEqual" allowBlank="1" showInputMessage="1" showErrorMessage="1" promptTitle="登記簿記載の資本金を記入" prompt="　" sqref="F38:O38 AU38:BD38" xr:uid="{00000000-0002-0000-0000-00000E000000}">
      <formula1>-99999999999</formula1>
    </dataValidation>
    <dataValidation allowBlank="1" showInputMessage="1" showErrorMessage="1" promptTitle="半角" prompt="　" sqref="AU46:BH46 F23:S23 F36:S36 F46:S46 AU23:BH23 AU36:BH36 G8:N8 F8:F9 AU8:BC8 AU9" xr:uid="{00000000-0002-0000-0000-00000F000000}"/>
    <dataValidation type="custom" allowBlank="1" showInputMessage="1" showErrorMessage="1" error="住所は160文字以内で入力してください" promptTitle="全角○○文字" prompt="　" sqref="P16:AG16 P29:AG29 BE16:BV16 BE29:BV29" xr:uid="{00000000-0002-0000-0000-000010000000}">
      <formula1>LEN(P16)+LEN(P17)+LEN(P18)&lt;=160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BF20:BV20 BF33:BV33" xr:uid="{00000000-0002-0000-0000-000011000000}">
      <formula1>50</formula1>
    </dataValidation>
    <dataValidation type="textLength" operator="lessThanOrEqual" allowBlank="1" showInputMessage="1" showErrorMessage="1" errorTitle="エラー" error="13文字以内で入力してください" promptTitle="半角○○文字" prompt="　" sqref="T35:AB35 T22:AB22 T45:AB45 BI35:BQ35 BI22:BQ22 BI45:BQ45" xr:uid="{00000000-0002-0000-0000-000012000000}">
      <formula1>13</formula1>
    </dataValidation>
    <dataValidation type="textLength" imeMode="fullKatakana" operator="lessThanOrEqual" allowBlank="1" showInputMessage="1" showErrorMessage="1" errorTitle="エラー" error="50文字以内で入力してください" promptTitle="全角カナ" prompt="　" sqref="Q26:AG26 BF26:BV26" xr:uid="{00000000-0002-0000-0000-000013000000}">
      <formula1>50</formula1>
    </dataValidation>
    <dataValidation type="textLength" imeMode="halfAlpha" operator="equal" allowBlank="1" showInputMessage="1" showErrorMessage="1" errorTitle="エラー" error="文字数の不正です" promptTitle="半角" prompt="　" sqref="J15:K15 AY15:AZ15" xr:uid="{00000000-0002-0000-0000-000014000000}">
      <formula1>3</formula1>
    </dataValidation>
    <dataValidation type="textLength" imeMode="halfAlpha" operator="lessThanOrEqual" allowBlank="1" showInputMessage="1" showErrorMessage="1" errorTitle="エラー" error="文字数の不正です" promptTitle="半角" prompt="　" sqref="M15:O15 BB15:BD15" xr:uid="{00000000-0002-0000-0000-000015000000}">
      <formula1>4</formula1>
    </dataValidation>
    <dataValidation type="list" allowBlank="1" showInputMessage="1" showErrorMessage="1" promptTitle="リスト選択" prompt=" " sqref="F10:N10 AU10:BC10" xr:uid="{00000000-0002-0000-0000-000016000000}">
      <formula1>$G$196:$G$197</formula1>
    </dataValidation>
    <dataValidation type="textLength" imeMode="hiragana" operator="lessThanOrEqual" allowBlank="1" showInputMessage="1" showErrorMessage="1" error="都道府県は10文字以内で入力してください" promptTitle="全角１０文字以内" prompt="　" sqref="I16:O16 I29:O29 AX16:BD16 AX29:BD29" xr:uid="{00000000-0002-0000-0000-000017000000}">
      <formula1>10</formula1>
    </dataValidation>
    <dataValidation type="textLength" imeMode="hiragana" operator="lessThanOrEqual" allowBlank="1" showInputMessage="1" showErrorMessage="1" error="町名地番は90文字以内で入力してください" promptTitle="全角９０文字以内" prompt="　" sqref="I18:AG18 I31:AG31 AX18:BV18 AX31:BV31" xr:uid="{00000000-0002-0000-0000-000018000000}">
      <formula1>90</formula1>
    </dataValidation>
    <dataValidation type="textLength" imeMode="hiragana" operator="lessThanOrEqual" allowBlank="1" showInputMessage="1" showErrorMessage="1" error="市町村は60文字以内で入力してください" promptTitle="全角６０文字以内" prompt="　" sqref="I17:AG17 I30:AG30 AX17:BV17 AX30:BV30" xr:uid="{00000000-0002-0000-0000-000019000000}">
      <formula1>60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32:AG32 Q42:AG42 BF19:BV19 BF32:BV32 BF42:BV42" xr:uid="{00000000-0002-0000-0000-00001A000000}">
      <formula1>50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34:N34 F44:N44 AU21:BC21 AU34:BC34 AU44:BC44" xr:uid="{00000000-0002-0000-0000-00001B000000}">
      <formula1>13</formula1>
    </dataValidation>
    <dataValidation type="textLength" operator="lessThanOrEqual" allowBlank="1" showInputMessage="1" showErrorMessage="1" errorTitle="エラー" error="13文字以内で入力してください" promptTitle="半角　　　　　　　　　." prompt="例 9999-99-9999" sqref="F22:N22 F35:N35 F45:N45 AU22:BC22 AU35:BC35 AU45:BC45" xr:uid="{00000000-0002-0000-0000-00001C000000}">
      <formula1>13</formula1>
    </dataValidation>
    <dataValidation type="textLength" operator="equal" allowBlank="1" showInputMessage="1" showErrorMessage="1" errorTitle="エラー" error="文字数の不正です" promptTitle="半角" prompt="　" sqref="J28:K28 AY28:AZ28" xr:uid="{00000000-0002-0000-0000-00001D000000}">
      <formula1>3</formula1>
    </dataValidation>
    <dataValidation type="textLength" operator="lessThanOrEqual" allowBlank="1" showInputMessage="1" showErrorMessage="1" errorTitle="エラー" error="文字数の不正です" promptTitle="半角" prompt="　" sqref="M28:O28 BB28:BD28" xr:uid="{00000000-0002-0000-0000-00001E000000}">
      <formula1>4</formula1>
    </dataValidation>
    <dataValidation type="whole" imeMode="halfAlpha" operator="greaterThanOrEqual" allowBlank="1" showInputMessage="1" showErrorMessage="1" sqref="U39:X39 BJ39:BM39" xr:uid="{00000000-0002-0000-0000-00001F000000}">
      <formula1>0</formula1>
    </dataValidation>
    <dataValidation imeMode="halfAlpha" allowBlank="1" showInputMessage="1" showErrorMessage="1" sqref="AC39:AF39 BR39:BU39" xr:uid="{00000000-0002-0000-0000-000020000000}"/>
    <dataValidation type="whole" imeMode="halfAlpha" operator="greaterThanOrEqual" allowBlank="1" showInputMessage="1" showErrorMessage="1" sqref="W38:AE38 BL38:BT38" xr:uid="{00000000-0002-0000-0000-000021000000}">
      <formula1>-99999999999</formula1>
    </dataValidation>
    <dataValidation type="list" allowBlank="1" showInputMessage="1" showErrorMessage="1" promptTitle="リスト選択" prompt="　" sqref="A58:B86 AP58:AQ86" xr:uid="{00000000-0002-0000-0000-000022000000}">
      <formula1>$G$208:$G$209</formula1>
    </dataValidation>
    <dataValidation type="list" allowBlank="1" showInputMessage="1" showErrorMessage="1" promptTitle="リスト選択" prompt="　" sqref="C92:N96 AR92:BC96" xr:uid="{00000000-0002-0000-0000-000023000000}">
      <formula1>$G$211:$G$239</formula1>
    </dataValidation>
    <dataValidation allowBlank="1" showInputMessage="1" showErrorMessage="1" promptTitle="数字13桁" prompt=" " sqref="AV9:BC9" xr:uid="{00000000-0002-0000-0000-000024000000}"/>
    <dataValidation type="textLength" operator="lessThanOrEqual" allowBlank="1" showInputMessage="1" showErrorMessage="1" promptTitle="数字13桁" prompt=" " sqref="G9:N9" xr:uid="{00000000-0002-0000-0000-000025000000}">
      <formula1>13</formula1>
    </dataValidation>
    <dataValidation type="list" allowBlank="1" showInputMessage="1" showErrorMessage="1" promptTitle="リスト選択" prompt=" " sqref="T10:AG10" xr:uid="{00000000-0002-0000-0000-000026000000}">
      <formula1>$G$199:$G$201</formula1>
    </dataValidation>
  </dataValidations>
  <printOptions horizontalCentered="1"/>
  <pageMargins left="0.78740157480314965" right="0.78740157480314965" top="0.59055118110236227" bottom="0.19685039370078741" header="0.51181102362204722" footer="0.31496062992125984"/>
  <pageSetup paperSize="9" fitToHeight="0" orientation="portrait" r:id="rId1"/>
  <headerFooter alignWithMargins="0">
    <oddFooter>&amp;R&amp;P/&amp;N</oddFooter>
  </headerFooter>
  <rowBreaks count="1" manualBreakCount="1">
    <brk id="48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5"/>
  <sheetViews>
    <sheetView zoomScale="80" zoomScaleNormal="80" zoomScaleSheetLayoutView="80" workbookViewId="0">
      <pane ySplit="5" topLeftCell="A6" activePane="bottomLeft" state="frozen"/>
      <selection pane="bottomLeft" activeCell="B6" sqref="B6:B9"/>
    </sheetView>
  </sheetViews>
  <sheetFormatPr defaultRowHeight="21.95" customHeight="1"/>
  <cols>
    <col min="1" max="1" width="4.625" style="46" customWidth="1"/>
    <col min="2" max="2" width="25.625" style="46" customWidth="1"/>
    <col min="3" max="3" width="25.625" style="181" customWidth="1"/>
    <col min="4" max="4" width="16.875" style="46" bestFit="1" customWidth="1"/>
    <col min="5" max="5" width="6.5" style="46" bestFit="1" customWidth="1"/>
    <col min="6" max="6" width="53.25" style="46" bestFit="1" customWidth="1"/>
    <col min="7" max="7" width="15.625" style="46" hidden="1" customWidth="1"/>
    <col min="8" max="8" width="11.5" style="46" customWidth="1"/>
    <col min="9" max="10" width="16.875" style="46" bestFit="1" customWidth="1"/>
    <col min="11" max="12" width="8.625" style="46" customWidth="1"/>
    <col min="13" max="16384" width="9" style="46"/>
  </cols>
  <sheetData>
    <row r="1" spans="1:12" ht="15" customHeight="1">
      <c r="A1" s="46" t="str">
        <f>業者カード!A1&amp;"　　　"&amp;業者カード!E1</f>
        <v>池田町　　　[令和5年5月29日改訂]</v>
      </c>
    </row>
    <row r="2" spans="1:12" ht="21" customHeight="1">
      <c r="A2" s="574" t="s">
        <v>271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</row>
    <row r="3" spans="1:12" ht="15" customHeight="1">
      <c r="A3" s="587" t="str">
        <f>"商号又は名称　"&amp;業者カード!F27&amp;"　"&amp;業者カード!Q27</f>
        <v>商号又は名称　　</v>
      </c>
      <c r="B3" s="588"/>
      <c r="C3" s="588"/>
      <c r="D3" s="589"/>
    </row>
    <row r="4" spans="1:12" s="47" customFormat="1" ht="21.95" customHeight="1">
      <c r="A4" s="579" t="s">
        <v>272</v>
      </c>
      <c r="B4" s="581" t="s">
        <v>10</v>
      </c>
      <c r="C4" s="581" t="s">
        <v>8</v>
      </c>
      <c r="D4" s="580" t="s">
        <v>273</v>
      </c>
      <c r="E4" s="580" t="s">
        <v>274</v>
      </c>
      <c r="F4" s="582"/>
      <c r="G4" s="583"/>
      <c r="H4" s="580" t="s">
        <v>275</v>
      </c>
      <c r="I4" s="584"/>
      <c r="J4" s="585"/>
      <c r="K4" s="575" t="s">
        <v>452</v>
      </c>
      <c r="L4" s="577" t="s">
        <v>701</v>
      </c>
    </row>
    <row r="5" spans="1:12" s="47" customFormat="1" ht="24.75" thickBot="1">
      <c r="A5" s="579"/>
      <c r="B5" s="586"/>
      <c r="C5" s="586"/>
      <c r="D5" s="581"/>
      <c r="E5" s="155" t="s">
        <v>276</v>
      </c>
      <c r="F5" s="59" t="s">
        <v>277</v>
      </c>
      <c r="G5" s="152" t="s">
        <v>278</v>
      </c>
      <c r="H5" s="156" t="s">
        <v>702</v>
      </c>
      <c r="I5" s="152" t="s">
        <v>279</v>
      </c>
      <c r="J5" s="152" t="s">
        <v>280</v>
      </c>
      <c r="K5" s="576"/>
      <c r="L5" s="578"/>
    </row>
    <row r="6" spans="1:12" s="47" customFormat="1" ht="15" customHeight="1">
      <c r="A6" s="532">
        <v>1</v>
      </c>
      <c r="B6" s="557"/>
      <c r="C6" s="558"/>
      <c r="D6" s="570"/>
      <c r="E6" s="182"/>
      <c r="F6" s="161" t="str">
        <f>IF(E6&lt;&gt;"",VLOOKUP(E6,コード表!$C$2:$D$159,2,FALSE),"")</f>
        <v/>
      </c>
      <c r="G6" s="167"/>
      <c r="H6" s="572"/>
      <c r="I6" s="573"/>
      <c r="J6" s="573"/>
      <c r="K6" s="562"/>
      <c r="L6" s="563"/>
    </row>
    <row r="7" spans="1:12" s="47" customFormat="1" ht="15" customHeight="1">
      <c r="A7" s="533"/>
      <c r="B7" s="535"/>
      <c r="C7" s="536"/>
      <c r="D7" s="571"/>
      <c r="E7" s="183"/>
      <c r="F7" s="162" t="str">
        <f>IF(E7&lt;&gt;"",VLOOKUP(E7,コード表!$C$2:$D$159,2,FALSE),"")</f>
        <v/>
      </c>
      <c r="G7" s="168"/>
      <c r="H7" s="565"/>
      <c r="I7" s="568"/>
      <c r="J7" s="568"/>
      <c r="K7" s="545"/>
      <c r="L7" s="548"/>
    </row>
    <row r="8" spans="1:12" s="47" customFormat="1" ht="15" customHeight="1">
      <c r="A8" s="533"/>
      <c r="B8" s="535"/>
      <c r="C8" s="536"/>
      <c r="D8" s="571"/>
      <c r="E8" s="183"/>
      <c r="F8" s="162" t="str">
        <f>IF(E8&lt;&gt;"",VLOOKUP(E8,コード表!$C$2:$D$159,2,FALSE),"")</f>
        <v/>
      </c>
      <c r="G8" s="168"/>
      <c r="H8" s="565"/>
      <c r="I8" s="568"/>
      <c r="J8" s="568"/>
      <c r="K8" s="545"/>
      <c r="L8" s="548"/>
    </row>
    <row r="9" spans="1:12" s="47" customFormat="1" ht="15" customHeight="1">
      <c r="A9" s="534"/>
      <c r="B9" s="535"/>
      <c r="C9" s="536"/>
      <c r="D9" s="571"/>
      <c r="E9" s="184"/>
      <c r="F9" s="163" t="str">
        <f>IF(E9&lt;&gt;"",VLOOKUP(E9,コード表!$C$2:$D$159,2,FALSE),"")</f>
        <v/>
      </c>
      <c r="G9" s="169"/>
      <c r="H9" s="566"/>
      <c r="I9" s="569"/>
      <c r="J9" s="569"/>
      <c r="K9" s="546"/>
      <c r="L9" s="549"/>
    </row>
    <row r="10" spans="1:12" s="47" customFormat="1" ht="15" customHeight="1">
      <c r="A10" s="532">
        <v>2</v>
      </c>
      <c r="B10" s="535"/>
      <c r="C10" s="536"/>
      <c r="D10" s="537"/>
      <c r="E10" s="185"/>
      <c r="F10" s="161" t="str">
        <f>IF(E10&lt;&gt;"",VLOOKUP(E10,コード表!$C$2:$D$159,2,FALSE),"")</f>
        <v/>
      </c>
      <c r="G10" s="170"/>
      <c r="H10" s="564"/>
      <c r="I10" s="567"/>
      <c r="J10" s="567"/>
      <c r="K10" s="544"/>
      <c r="L10" s="547"/>
    </row>
    <row r="11" spans="1:12" s="47" customFormat="1" ht="15" customHeight="1">
      <c r="A11" s="533"/>
      <c r="B11" s="535"/>
      <c r="C11" s="536"/>
      <c r="D11" s="537"/>
      <c r="E11" s="183"/>
      <c r="F11" s="162" t="str">
        <f>IF(E11&lt;&gt;"",VLOOKUP(E11,コード表!$C$2:$D$159,2,FALSE),"")</f>
        <v/>
      </c>
      <c r="G11" s="168"/>
      <c r="H11" s="565"/>
      <c r="I11" s="568"/>
      <c r="J11" s="568"/>
      <c r="K11" s="545"/>
      <c r="L11" s="548"/>
    </row>
    <row r="12" spans="1:12" s="47" customFormat="1" ht="15" customHeight="1">
      <c r="A12" s="533"/>
      <c r="B12" s="535"/>
      <c r="C12" s="536"/>
      <c r="D12" s="537"/>
      <c r="E12" s="183"/>
      <c r="F12" s="162" t="str">
        <f>IF(E12&lt;&gt;"",VLOOKUP(E12,コード表!$C$2:$D$159,2,FALSE),"")</f>
        <v/>
      </c>
      <c r="G12" s="168"/>
      <c r="H12" s="565"/>
      <c r="I12" s="568"/>
      <c r="J12" s="568"/>
      <c r="K12" s="545"/>
      <c r="L12" s="548"/>
    </row>
    <row r="13" spans="1:12" s="47" customFormat="1" ht="15" customHeight="1">
      <c r="A13" s="534"/>
      <c r="B13" s="535"/>
      <c r="C13" s="536"/>
      <c r="D13" s="537"/>
      <c r="E13" s="184"/>
      <c r="F13" s="163" t="str">
        <f>IF(E13&lt;&gt;"",VLOOKUP(E13,コード表!$C$2:$D$159,2,FALSE),"")</f>
        <v/>
      </c>
      <c r="G13" s="169"/>
      <c r="H13" s="566"/>
      <c r="I13" s="569"/>
      <c r="J13" s="569"/>
      <c r="K13" s="546"/>
      <c r="L13" s="549"/>
    </row>
    <row r="14" spans="1:12" s="47" customFormat="1" ht="15" customHeight="1">
      <c r="A14" s="532">
        <v>3</v>
      </c>
      <c r="B14" s="535"/>
      <c r="C14" s="536"/>
      <c r="D14" s="537"/>
      <c r="E14" s="185"/>
      <c r="F14" s="161" t="str">
        <f>IF(E14&lt;&gt;"",VLOOKUP(E14,コード表!$C$2:$D$159,2,FALSE),"")</f>
        <v/>
      </c>
      <c r="G14" s="170"/>
      <c r="H14" s="564"/>
      <c r="I14" s="567"/>
      <c r="J14" s="567"/>
      <c r="K14" s="544"/>
      <c r="L14" s="547"/>
    </row>
    <row r="15" spans="1:12" s="47" customFormat="1" ht="15" customHeight="1">
      <c r="A15" s="533"/>
      <c r="B15" s="535"/>
      <c r="C15" s="536"/>
      <c r="D15" s="537"/>
      <c r="E15" s="183"/>
      <c r="F15" s="162" t="str">
        <f>IF(E15&lt;&gt;"",VLOOKUP(E15,コード表!$C$2:$D$159,2,FALSE),"")</f>
        <v/>
      </c>
      <c r="G15" s="168"/>
      <c r="H15" s="565"/>
      <c r="I15" s="568"/>
      <c r="J15" s="568"/>
      <c r="K15" s="545"/>
      <c r="L15" s="548"/>
    </row>
    <row r="16" spans="1:12" s="47" customFormat="1" ht="15" customHeight="1">
      <c r="A16" s="533"/>
      <c r="B16" s="535"/>
      <c r="C16" s="536"/>
      <c r="D16" s="537"/>
      <c r="E16" s="183"/>
      <c r="F16" s="162" t="str">
        <f>IF(E16&lt;&gt;"",VLOOKUP(E16,コード表!$C$2:$D$159,2,FALSE),"")</f>
        <v/>
      </c>
      <c r="G16" s="168"/>
      <c r="H16" s="565"/>
      <c r="I16" s="568"/>
      <c r="J16" s="568"/>
      <c r="K16" s="545"/>
      <c r="L16" s="548"/>
    </row>
    <row r="17" spans="1:12" s="47" customFormat="1" ht="15" customHeight="1">
      <c r="A17" s="534"/>
      <c r="B17" s="535"/>
      <c r="C17" s="536"/>
      <c r="D17" s="537"/>
      <c r="E17" s="184"/>
      <c r="F17" s="163" t="str">
        <f>IF(E17&lt;&gt;"",VLOOKUP(E17,コード表!$C$2:$D$159,2,FALSE),"")</f>
        <v/>
      </c>
      <c r="G17" s="169"/>
      <c r="H17" s="566"/>
      <c r="I17" s="569"/>
      <c r="J17" s="569"/>
      <c r="K17" s="546"/>
      <c r="L17" s="549"/>
    </row>
    <row r="18" spans="1:12" s="47" customFormat="1" ht="15" customHeight="1">
      <c r="A18" s="532">
        <v>4</v>
      </c>
      <c r="B18" s="535"/>
      <c r="C18" s="536"/>
      <c r="D18" s="537"/>
      <c r="E18" s="185"/>
      <c r="F18" s="164" t="str">
        <f>IF(E18&lt;&gt;"",VLOOKUP(E18,コード表!$C$2:$D$159,2,FALSE),"")</f>
        <v/>
      </c>
      <c r="G18" s="171"/>
      <c r="H18" s="538"/>
      <c r="I18" s="541"/>
      <c r="J18" s="541"/>
      <c r="K18" s="544"/>
      <c r="L18" s="547"/>
    </row>
    <row r="19" spans="1:12" s="47" customFormat="1" ht="15" customHeight="1">
      <c r="A19" s="533"/>
      <c r="B19" s="535"/>
      <c r="C19" s="536"/>
      <c r="D19" s="537"/>
      <c r="E19" s="183"/>
      <c r="F19" s="165" t="str">
        <f>IF(E19&lt;&gt;"",VLOOKUP(E19,コード表!$C$2:$D$159,2,FALSE),"")</f>
        <v/>
      </c>
      <c r="G19" s="172"/>
      <c r="H19" s="539"/>
      <c r="I19" s="542"/>
      <c r="J19" s="542"/>
      <c r="K19" s="545"/>
      <c r="L19" s="548"/>
    </row>
    <row r="20" spans="1:12" s="47" customFormat="1" ht="15" customHeight="1">
      <c r="A20" s="533"/>
      <c r="B20" s="535"/>
      <c r="C20" s="536"/>
      <c r="D20" s="537"/>
      <c r="E20" s="183"/>
      <c r="F20" s="165" t="str">
        <f>IF(E20&lt;&gt;"",VLOOKUP(E20,コード表!$C$2:$D$159,2,FALSE),"")</f>
        <v/>
      </c>
      <c r="G20" s="172"/>
      <c r="H20" s="539"/>
      <c r="I20" s="542"/>
      <c r="J20" s="542"/>
      <c r="K20" s="545"/>
      <c r="L20" s="548"/>
    </row>
    <row r="21" spans="1:12" s="47" customFormat="1" ht="15" customHeight="1">
      <c r="A21" s="534"/>
      <c r="B21" s="535"/>
      <c r="C21" s="536"/>
      <c r="D21" s="537"/>
      <c r="E21" s="184"/>
      <c r="F21" s="166" t="str">
        <f>IF(E21&lt;&gt;"",VLOOKUP(E21,コード表!$C$2:$D$159,2,FALSE),"")</f>
        <v/>
      </c>
      <c r="G21" s="173"/>
      <c r="H21" s="540"/>
      <c r="I21" s="543"/>
      <c r="J21" s="543"/>
      <c r="K21" s="546"/>
      <c r="L21" s="549"/>
    </row>
    <row r="22" spans="1:12" s="47" customFormat="1" ht="15" customHeight="1">
      <c r="A22" s="532">
        <v>5</v>
      </c>
      <c r="B22" s="535"/>
      <c r="C22" s="536"/>
      <c r="D22" s="537"/>
      <c r="E22" s="185"/>
      <c r="F22" s="164" t="str">
        <f>IF(E22&lt;&gt;"",VLOOKUP(E22,コード表!$C$2:$D$159,2,FALSE),"")</f>
        <v/>
      </c>
      <c r="G22" s="171"/>
      <c r="H22" s="538"/>
      <c r="I22" s="541"/>
      <c r="J22" s="541"/>
      <c r="K22" s="544"/>
      <c r="L22" s="547"/>
    </row>
    <row r="23" spans="1:12" s="47" customFormat="1" ht="15" customHeight="1">
      <c r="A23" s="533"/>
      <c r="B23" s="535"/>
      <c r="C23" s="536"/>
      <c r="D23" s="537"/>
      <c r="E23" s="183"/>
      <c r="F23" s="165" t="str">
        <f>IF(E23&lt;&gt;"",VLOOKUP(E23,コード表!$C$2:$D$159,2,FALSE),"")</f>
        <v/>
      </c>
      <c r="G23" s="172"/>
      <c r="H23" s="539"/>
      <c r="I23" s="542"/>
      <c r="J23" s="542"/>
      <c r="K23" s="545"/>
      <c r="L23" s="548"/>
    </row>
    <row r="24" spans="1:12" s="47" customFormat="1" ht="15" customHeight="1">
      <c r="A24" s="533"/>
      <c r="B24" s="535"/>
      <c r="C24" s="536"/>
      <c r="D24" s="537"/>
      <c r="E24" s="183"/>
      <c r="F24" s="165" t="str">
        <f>IF(E24&lt;&gt;"",VLOOKUP(E24,コード表!$C$2:$D$159,2,FALSE),"")</f>
        <v/>
      </c>
      <c r="G24" s="172"/>
      <c r="H24" s="539"/>
      <c r="I24" s="542"/>
      <c r="J24" s="542"/>
      <c r="K24" s="545"/>
      <c r="L24" s="548"/>
    </row>
    <row r="25" spans="1:12" s="47" customFormat="1" ht="15" customHeight="1">
      <c r="A25" s="534"/>
      <c r="B25" s="535"/>
      <c r="C25" s="536"/>
      <c r="D25" s="537"/>
      <c r="E25" s="184"/>
      <c r="F25" s="166" t="str">
        <f>IF(E25&lt;&gt;"",VLOOKUP(E25,コード表!$C$2:$D$159,2,FALSE),"")</f>
        <v/>
      </c>
      <c r="G25" s="173"/>
      <c r="H25" s="540"/>
      <c r="I25" s="543"/>
      <c r="J25" s="543"/>
      <c r="K25" s="546"/>
      <c r="L25" s="549"/>
    </row>
    <row r="26" spans="1:12" s="47" customFormat="1" ht="15" customHeight="1">
      <c r="A26" s="532">
        <v>6</v>
      </c>
      <c r="B26" s="535"/>
      <c r="C26" s="536"/>
      <c r="D26" s="537"/>
      <c r="E26" s="185"/>
      <c r="F26" s="161" t="str">
        <f>IF(E26&lt;&gt;"",VLOOKUP(E26,コード表!$C$2:$D$159,2,FALSE),"")</f>
        <v/>
      </c>
      <c r="G26" s="171"/>
      <c r="H26" s="538"/>
      <c r="I26" s="541"/>
      <c r="J26" s="541"/>
      <c r="K26" s="544"/>
      <c r="L26" s="547"/>
    </row>
    <row r="27" spans="1:12" s="47" customFormat="1" ht="15" customHeight="1">
      <c r="A27" s="533"/>
      <c r="B27" s="535"/>
      <c r="C27" s="536"/>
      <c r="D27" s="537"/>
      <c r="E27" s="183"/>
      <c r="F27" s="162" t="str">
        <f>IF(E27&lt;&gt;"",VLOOKUP(E27,コード表!$C$2:$D$159,2,FALSE),"")</f>
        <v/>
      </c>
      <c r="G27" s="172"/>
      <c r="H27" s="539"/>
      <c r="I27" s="542"/>
      <c r="J27" s="542"/>
      <c r="K27" s="545"/>
      <c r="L27" s="548"/>
    </row>
    <row r="28" spans="1:12" s="47" customFormat="1" ht="15" customHeight="1">
      <c r="A28" s="533"/>
      <c r="B28" s="535"/>
      <c r="C28" s="536"/>
      <c r="D28" s="537"/>
      <c r="E28" s="183"/>
      <c r="F28" s="162" t="str">
        <f>IF(E28&lt;&gt;"",VLOOKUP(E28,コード表!$C$2:$D$159,2,FALSE),"")</f>
        <v/>
      </c>
      <c r="G28" s="172"/>
      <c r="H28" s="539"/>
      <c r="I28" s="542"/>
      <c r="J28" s="542"/>
      <c r="K28" s="545"/>
      <c r="L28" s="548"/>
    </row>
    <row r="29" spans="1:12" s="47" customFormat="1" ht="15" customHeight="1">
      <c r="A29" s="534"/>
      <c r="B29" s="535"/>
      <c r="C29" s="536"/>
      <c r="D29" s="537"/>
      <c r="E29" s="184"/>
      <c r="F29" s="163" t="str">
        <f>IF(E29&lt;&gt;"",VLOOKUP(E29,コード表!$C$2:$D$159,2,FALSE),"")</f>
        <v/>
      </c>
      <c r="G29" s="173"/>
      <c r="H29" s="540"/>
      <c r="I29" s="543"/>
      <c r="J29" s="543"/>
      <c r="K29" s="546"/>
      <c r="L29" s="549"/>
    </row>
    <row r="30" spans="1:12" s="47" customFormat="1" ht="15" customHeight="1">
      <c r="A30" s="532">
        <v>7</v>
      </c>
      <c r="B30" s="535"/>
      <c r="C30" s="536"/>
      <c r="D30" s="537"/>
      <c r="E30" s="185"/>
      <c r="F30" s="164" t="str">
        <f>IF(E30&lt;&gt;"",VLOOKUP(E30,コード表!$C$2:$D$159,2,FALSE),"")</f>
        <v/>
      </c>
      <c r="G30" s="171"/>
      <c r="H30" s="538"/>
      <c r="I30" s="541"/>
      <c r="J30" s="541"/>
      <c r="K30" s="544"/>
      <c r="L30" s="547"/>
    </row>
    <row r="31" spans="1:12" s="47" customFormat="1" ht="15" customHeight="1">
      <c r="A31" s="533"/>
      <c r="B31" s="535"/>
      <c r="C31" s="536"/>
      <c r="D31" s="537"/>
      <c r="E31" s="183"/>
      <c r="F31" s="165" t="str">
        <f>IF(E31&lt;&gt;"",VLOOKUP(E31,コード表!$C$2:$D$159,2,FALSE),"")</f>
        <v/>
      </c>
      <c r="G31" s="172"/>
      <c r="H31" s="539"/>
      <c r="I31" s="542"/>
      <c r="J31" s="542"/>
      <c r="K31" s="545"/>
      <c r="L31" s="548"/>
    </row>
    <row r="32" spans="1:12" s="47" customFormat="1" ht="15" customHeight="1">
      <c r="A32" s="533"/>
      <c r="B32" s="535"/>
      <c r="C32" s="536"/>
      <c r="D32" s="537"/>
      <c r="E32" s="183"/>
      <c r="F32" s="165" t="str">
        <f>IF(E32&lt;&gt;"",VLOOKUP(E32,コード表!$C$2:$D$159,2,FALSE),"")</f>
        <v/>
      </c>
      <c r="G32" s="172"/>
      <c r="H32" s="539"/>
      <c r="I32" s="542"/>
      <c r="J32" s="542"/>
      <c r="K32" s="545"/>
      <c r="L32" s="548"/>
    </row>
    <row r="33" spans="1:12" s="47" customFormat="1" ht="15" customHeight="1">
      <c r="A33" s="534"/>
      <c r="B33" s="535"/>
      <c r="C33" s="536"/>
      <c r="D33" s="537"/>
      <c r="E33" s="184"/>
      <c r="F33" s="166" t="str">
        <f>IF(E33&lt;&gt;"",VLOOKUP(E33,コード表!$C$2:$D$159,2,FALSE),"")</f>
        <v/>
      </c>
      <c r="G33" s="173"/>
      <c r="H33" s="540"/>
      <c r="I33" s="543"/>
      <c r="J33" s="543"/>
      <c r="K33" s="546"/>
      <c r="L33" s="549"/>
    </row>
    <row r="34" spans="1:12" s="47" customFormat="1" ht="15" customHeight="1">
      <c r="A34" s="532">
        <v>8</v>
      </c>
      <c r="B34" s="535"/>
      <c r="C34" s="536"/>
      <c r="D34" s="537"/>
      <c r="E34" s="185"/>
      <c r="F34" s="164" t="str">
        <f>IF(E34&lt;&gt;"",VLOOKUP(E34,コード表!$C$2:$D$159,2,FALSE),"")</f>
        <v/>
      </c>
      <c r="G34" s="171"/>
      <c r="H34" s="538"/>
      <c r="I34" s="541"/>
      <c r="J34" s="541"/>
      <c r="K34" s="544"/>
      <c r="L34" s="547"/>
    </row>
    <row r="35" spans="1:12" s="47" customFormat="1" ht="15" customHeight="1">
      <c r="A35" s="533"/>
      <c r="B35" s="535"/>
      <c r="C35" s="536"/>
      <c r="D35" s="537"/>
      <c r="E35" s="183"/>
      <c r="F35" s="165" t="str">
        <f>IF(E35&lt;&gt;"",VLOOKUP(E35,コード表!$C$2:$D$159,2,FALSE),"")</f>
        <v/>
      </c>
      <c r="G35" s="172"/>
      <c r="H35" s="539"/>
      <c r="I35" s="542"/>
      <c r="J35" s="542"/>
      <c r="K35" s="545"/>
      <c r="L35" s="548"/>
    </row>
    <row r="36" spans="1:12" s="47" customFormat="1" ht="15" customHeight="1">
      <c r="A36" s="533"/>
      <c r="B36" s="535"/>
      <c r="C36" s="536"/>
      <c r="D36" s="537"/>
      <c r="E36" s="183"/>
      <c r="F36" s="165" t="str">
        <f>IF(E36&lt;&gt;"",VLOOKUP(E36,コード表!$C$2:$D$159,2,FALSE),"")</f>
        <v/>
      </c>
      <c r="G36" s="172"/>
      <c r="H36" s="539"/>
      <c r="I36" s="542"/>
      <c r="J36" s="542"/>
      <c r="K36" s="545"/>
      <c r="L36" s="548"/>
    </row>
    <row r="37" spans="1:12" s="47" customFormat="1" ht="15" customHeight="1">
      <c r="A37" s="534"/>
      <c r="B37" s="535"/>
      <c r="C37" s="536"/>
      <c r="D37" s="537"/>
      <c r="E37" s="184"/>
      <c r="F37" s="166" t="str">
        <f>IF(E37&lt;&gt;"",VLOOKUP(E37,コード表!$C$2:$D$159,2,FALSE),"")</f>
        <v/>
      </c>
      <c r="G37" s="173"/>
      <c r="H37" s="540"/>
      <c r="I37" s="543"/>
      <c r="J37" s="543"/>
      <c r="K37" s="546"/>
      <c r="L37" s="549"/>
    </row>
    <row r="38" spans="1:12" s="47" customFormat="1" ht="15" customHeight="1">
      <c r="A38" s="532">
        <v>9</v>
      </c>
      <c r="B38" s="535"/>
      <c r="C38" s="536"/>
      <c r="D38" s="537"/>
      <c r="E38" s="185"/>
      <c r="F38" s="164" t="str">
        <f>IF(E38&lt;&gt;"",VLOOKUP(E38,コード表!$C$2:$D$159,2,FALSE),"")</f>
        <v/>
      </c>
      <c r="G38" s="171"/>
      <c r="H38" s="538"/>
      <c r="I38" s="541"/>
      <c r="J38" s="541"/>
      <c r="K38" s="544"/>
      <c r="L38" s="547"/>
    </row>
    <row r="39" spans="1:12" s="47" customFormat="1" ht="15" customHeight="1">
      <c r="A39" s="533"/>
      <c r="B39" s="535"/>
      <c r="C39" s="536"/>
      <c r="D39" s="537"/>
      <c r="E39" s="183"/>
      <c r="F39" s="165" t="str">
        <f>IF(E39&lt;&gt;"",VLOOKUP(E39,コード表!$C$2:$D$159,2,FALSE),"")</f>
        <v/>
      </c>
      <c r="G39" s="172"/>
      <c r="H39" s="539"/>
      <c r="I39" s="542"/>
      <c r="J39" s="542"/>
      <c r="K39" s="545"/>
      <c r="L39" s="548"/>
    </row>
    <row r="40" spans="1:12" s="47" customFormat="1" ht="15" customHeight="1">
      <c r="A40" s="533"/>
      <c r="B40" s="535"/>
      <c r="C40" s="536"/>
      <c r="D40" s="537"/>
      <c r="E40" s="183"/>
      <c r="F40" s="165" t="str">
        <f>IF(E40&lt;&gt;"",VLOOKUP(E40,コード表!$C$2:$D$159,2,FALSE),"")</f>
        <v/>
      </c>
      <c r="G40" s="172"/>
      <c r="H40" s="539"/>
      <c r="I40" s="542"/>
      <c r="J40" s="542"/>
      <c r="K40" s="545"/>
      <c r="L40" s="548"/>
    </row>
    <row r="41" spans="1:12" s="47" customFormat="1" ht="15" customHeight="1">
      <c r="A41" s="534"/>
      <c r="B41" s="535"/>
      <c r="C41" s="536"/>
      <c r="D41" s="537"/>
      <c r="E41" s="184"/>
      <c r="F41" s="166" t="str">
        <f>IF(E41&lt;&gt;"",VLOOKUP(E41,コード表!$C$2:$D$159,2,FALSE),"")</f>
        <v/>
      </c>
      <c r="G41" s="173"/>
      <c r="H41" s="540"/>
      <c r="I41" s="543"/>
      <c r="J41" s="543"/>
      <c r="K41" s="546"/>
      <c r="L41" s="549"/>
    </row>
    <row r="42" spans="1:12" s="47" customFormat="1" ht="15" customHeight="1">
      <c r="A42" s="532">
        <v>10</v>
      </c>
      <c r="B42" s="535"/>
      <c r="C42" s="536"/>
      <c r="D42" s="537"/>
      <c r="E42" s="185"/>
      <c r="F42" s="164" t="str">
        <f>IF(E42&lt;&gt;"",VLOOKUP(E42,コード表!$C$2:$D$159,2,FALSE),"")</f>
        <v/>
      </c>
      <c r="G42" s="171"/>
      <c r="H42" s="538"/>
      <c r="I42" s="541"/>
      <c r="J42" s="541"/>
      <c r="K42" s="544"/>
      <c r="L42" s="547"/>
    </row>
    <row r="43" spans="1:12" s="47" customFormat="1" ht="15" customHeight="1">
      <c r="A43" s="533"/>
      <c r="B43" s="535"/>
      <c r="C43" s="536"/>
      <c r="D43" s="537"/>
      <c r="E43" s="183"/>
      <c r="F43" s="165" t="str">
        <f>IF(E43&lt;&gt;"",VLOOKUP(E43,コード表!$C$2:$D$159,2,FALSE),"")</f>
        <v/>
      </c>
      <c r="G43" s="172"/>
      <c r="H43" s="539"/>
      <c r="I43" s="542"/>
      <c r="J43" s="542"/>
      <c r="K43" s="545"/>
      <c r="L43" s="548"/>
    </row>
    <row r="44" spans="1:12" s="47" customFormat="1" ht="15" customHeight="1">
      <c r="A44" s="533"/>
      <c r="B44" s="535"/>
      <c r="C44" s="536"/>
      <c r="D44" s="537"/>
      <c r="E44" s="183"/>
      <c r="F44" s="165" t="str">
        <f>IF(E44&lt;&gt;"",VLOOKUP(E44,コード表!$C$2:$D$159,2,FALSE),"")</f>
        <v/>
      </c>
      <c r="G44" s="172"/>
      <c r="H44" s="539"/>
      <c r="I44" s="542"/>
      <c r="J44" s="542"/>
      <c r="K44" s="545"/>
      <c r="L44" s="548"/>
    </row>
    <row r="45" spans="1:12" s="47" customFormat="1" ht="15" customHeight="1" thickBot="1">
      <c r="A45" s="534"/>
      <c r="B45" s="550"/>
      <c r="C45" s="551"/>
      <c r="D45" s="552"/>
      <c r="E45" s="186"/>
      <c r="F45" s="166" t="str">
        <f>IF(E45&lt;&gt;"",VLOOKUP(E45,コード表!$C$2:$D$159,2,FALSE),"")</f>
        <v/>
      </c>
      <c r="G45" s="173"/>
      <c r="H45" s="553"/>
      <c r="I45" s="554"/>
      <c r="J45" s="554"/>
      <c r="K45" s="555"/>
      <c r="L45" s="556"/>
    </row>
    <row r="46" spans="1:12" s="47" customFormat="1" ht="15" customHeight="1">
      <c r="A46" s="532">
        <v>11</v>
      </c>
      <c r="B46" s="557"/>
      <c r="C46" s="558"/>
      <c r="D46" s="559"/>
      <c r="E46" s="182"/>
      <c r="F46" s="164" t="str">
        <f>IF(E46&lt;&gt;"",VLOOKUP(E46,コード表!$C$2:$D$159,2,FALSE),"")</f>
        <v/>
      </c>
      <c r="G46" s="171"/>
      <c r="H46" s="560"/>
      <c r="I46" s="561"/>
      <c r="J46" s="561"/>
      <c r="K46" s="562"/>
      <c r="L46" s="563"/>
    </row>
    <row r="47" spans="1:12" s="47" customFormat="1" ht="15" customHeight="1">
      <c r="A47" s="533"/>
      <c r="B47" s="535"/>
      <c r="C47" s="536"/>
      <c r="D47" s="537"/>
      <c r="E47" s="183"/>
      <c r="F47" s="165" t="str">
        <f>IF(E47&lt;&gt;"",VLOOKUP(E47,コード表!$C$2:$D$159,2,FALSE),"")</f>
        <v/>
      </c>
      <c r="G47" s="172"/>
      <c r="H47" s="539"/>
      <c r="I47" s="542"/>
      <c r="J47" s="542"/>
      <c r="K47" s="545"/>
      <c r="L47" s="548"/>
    </row>
    <row r="48" spans="1:12" s="47" customFormat="1" ht="15" customHeight="1">
      <c r="A48" s="533"/>
      <c r="B48" s="535"/>
      <c r="C48" s="536"/>
      <c r="D48" s="537"/>
      <c r="E48" s="183"/>
      <c r="F48" s="165" t="str">
        <f>IF(E48&lt;&gt;"",VLOOKUP(E48,コード表!$C$2:$D$159,2,FALSE),"")</f>
        <v/>
      </c>
      <c r="G48" s="172"/>
      <c r="H48" s="539"/>
      <c r="I48" s="542"/>
      <c r="J48" s="542"/>
      <c r="K48" s="545"/>
      <c r="L48" s="548"/>
    </row>
    <row r="49" spans="1:12" s="47" customFormat="1" ht="15" customHeight="1">
      <c r="A49" s="534"/>
      <c r="B49" s="535"/>
      <c r="C49" s="536"/>
      <c r="D49" s="537"/>
      <c r="E49" s="184"/>
      <c r="F49" s="166" t="str">
        <f>IF(E49&lt;&gt;"",VLOOKUP(E49,コード表!$C$2:$D$159,2,FALSE),"")</f>
        <v/>
      </c>
      <c r="G49" s="173"/>
      <c r="H49" s="540"/>
      <c r="I49" s="543"/>
      <c r="J49" s="543"/>
      <c r="K49" s="546"/>
      <c r="L49" s="549"/>
    </row>
    <row r="50" spans="1:12" s="47" customFormat="1" ht="15" customHeight="1">
      <c r="A50" s="532">
        <v>12</v>
      </c>
      <c r="B50" s="535"/>
      <c r="C50" s="536"/>
      <c r="D50" s="537"/>
      <c r="E50" s="185"/>
      <c r="F50" s="164" t="str">
        <f>IF(E50&lt;&gt;"",VLOOKUP(E50,コード表!$C$2:$D$159,2,FALSE),"")</f>
        <v/>
      </c>
      <c r="G50" s="171"/>
      <c r="H50" s="538"/>
      <c r="I50" s="541"/>
      <c r="J50" s="541"/>
      <c r="K50" s="544"/>
      <c r="L50" s="547"/>
    </row>
    <row r="51" spans="1:12" s="47" customFormat="1" ht="15" customHeight="1">
      <c r="A51" s="533"/>
      <c r="B51" s="535"/>
      <c r="C51" s="536"/>
      <c r="D51" s="537"/>
      <c r="E51" s="183"/>
      <c r="F51" s="165" t="str">
        <f>IF(E51&lt;&gt;"",VLOOKUP(E51,コード表!$C$2:$D$159,2,FALSE),"")</f>
        <v/>
      </c>
      <c r="G51" s="172"/>
      <c r="H51" s="539"/>
      <c r="I51" s="542"/>
      <c r="J51" s="542"/>
      <c r="K51" s="545"/>
      <c r="L51" s="548"/>
    </row>
    <row r="52" spans="1:12" s="47" customFormat="1" ht="15" customHeight="1">
      <c r="A52" s="533"/>
      <c r="B52" s="535"/>
      <c r="C52" s="536"/>
      <c r="D52" s="537"/>
      <c r="E52" s="183"/>
      <c r="F52" s="165" t="str">
        <f>IF(E52&lt;&gt;"",VLOOKUP(E52,コード表!$C$2:$D$159,2,FALSE),"")</f>
        <v/>
      </c>
      <c r="G52" s="172"/>
      <c r="H52" s="539"/>
      <c r="I52" s="542"/>
      <c r="J52" s="542"/>
      <c r="K52" s="545"/>
      <c r="L52" s="548"/>
    </row>
    <row r="53" spans="1:12" s="47" customFormat="1" ht="15" customHeight="1">
      <c r="A53" s="534"/>
      <c r="B53" s="535"/>
      <c r="C53" s="536"/>
      <c r="D53" s="537"/>
      <c r="E53" s="184"/>
      <c r="F53" s="166" t="str">
        <f>IF(E53&lt;&gt;"",VLOOKUP(E53,コード表!$C$2:$D$159,2,FALSE),"")</f>
        <v/>
      </c>
      <c r="G53" s="173"/>
      <c r="H53" s="540"/>
      <c r="I53" s="543"/>
      <c r="J53" s="543"/>
      <c r="K53" s="546"/>
      <c r="L53" s="549"/>
    </row>
    <row r="54" spans="1:12" s="47" customFormat="1" ht="15" customHeight="1">
      <c r="A54" s="532">
        <v>13</v>
      </c>
      <c r="B54" s="535"/>
      <c r="C54" s="536"/>
      <c r="D54" s="537"/>
      <c r="E54" s="185"/>
      <c r="F54" s="164" t="str">
        <f>IF(E54&lt;&gt;"",VLOOKUP(E54,コード表!$C$2:$D$159,2,FALSE),"")</f>
        <v/>
      </c>
      <c r="G54" s="171"/>
      <c r="H54" s="538"/>
      <c r="I54" s="541"/>
      <c r="J54" s="541"/>
      <c r="K54" s="544"/>
      <c r="L54" s="547"/>
    </row>
    <row r="55" spans="1:12" s="47" customFormat="1" ht="15" customHeight="1">
      <c r="A55" s="533"/>
      <c r="B55" s="535"/>
      <c r="C55" s="536"/>
      <c r="D55" s="537"/>
      <c r="E55" s="183"/>
      <c r="F55" s="165" t="str">
        <f>IF(E55&lt;&gt;"",VLOOKUP(E55,コード表!$C$2:$D$159,2,FALSE),"")</f>
        <v/>
      </c>
      <c r="G55" s="172"/>
      <c r="H55" s="539"/>
      <c r="I55" s="542"/>
      <c r="J55" s="542"/>
      <c r="K55" s="545"/>
      <c r="L55" s="548"/>
    </row>
    <row r="56" spans="1:12" s="47" customFormat="1" ht="15" customHeight="1">
      <c r="A56" s="533"/>
      <c r="B56" s="535"/>
      <c r="C56" s="536"/>
      <c r="D56" s="537"/>
      <c r="E56" s="183"/>
      <c r="F56" s="165" t="str">
        <f>IF(E56&lt;&gt;"",VLOOKUP(E56,コード表!$C$2:$D$159,2,FALSE),"")</f>
        <v/>
      </c>
      <c r="G56" s="172"/>
      <c r="H56" s="539"/>
      <c r="I56" s="542"/>
      <c r="J56" s="542"/>
      <c r="K56" s="545"/>
      <c r="L56" s="548"/>
    </row>
    <row r="57" spans="1:12" s="47" customFormat="1" ht="15" customHeight="1">
      <c r="A57" s="534"/>
      <c r="B57" s="535"/>
      <c r="C57" s="536"/>
      <c r="D57" s="537"/>
      <c r="E57" s="184"/>
      <c r="F57" s="166" t="str">
        <f>IF(E57&lt;&gt;"",VLOOKUP(E57,コード表!$C$2:$D$159,2,FALSE),"")</f>
        <v/>
      </c>
      <c r="G57" s="173"/>
      <c r="H57" s="540"/>
      <c r="I57" s="543"/>
      <c r="J57" s="543"/>
      <c r="K57" s="546"/>
      <c r="L57" s="549"/>
    </row>
    <row r="58" spans="1:12" s="47" customFormat="1" ht="15" customHeight="1">
      <c r="A58" s="532">
        <v>14</v>
      </c>
      <c r="B58" s="535"/>
      <c r="C58" s="536"/>
      <c r="D58" s="537"/>
      <c r="E58" s="185"/>
      <c r="F58" s="164" t="str">
        <f>IF(E58&lt;&gt;"",VLOOKUP(E58,コード表!$C$2:$D$159,2,FALSE),"")</f>
        <v/>
      </c>
      <c r="G58" s="171"/>
      <c r="H58" s="538"/>
      <c r="I58" s="541"/>
      <c r="J58" s="541"/>
      <c r="K58" s="544"/>
      <c r="L58" s="547"/>
    </row>
    <row r="59" spans="1:12" s="47" customFormat="1" ht="15" customHeight="1">
      <c r="A59" s="533"/>
      <c r="B59" s="535"/>
      <c r="C59" s="536"/>
      <c r="D59" s="537"/>
      <c r="E59" s="183"/>
      <c r="F59" s="165" t="str">
        <f>IF(E59&lt;&gt;"",VLOOKUP(E59,コード表!$C$2:$D$159,2,FALSE),"")</f>
        <v/>
      </c>
      <c r="G59" s="172"/>
      <c r="H59" s="539"/>
      <c r="I59" s="542"/>
      <c r="J59" s="542"/>
      <c r="K59" s="545"/>
      <c r="L59" s="548"/>
    </row>
    <row r="60" spans="1:12" s="47" customFormat="1" ht="15" customHeight="1">
      <c r="A60" s="533"/>
      <c r="B60" s="535"/>
      <c r="C60" s="536"/>
      <c r="D60" s="537"/>
      <c r="E60" s="183"/>
      <c r="F60" s="165" t="str">
        <f>IF(E60&lt;&gt;"",VLOOKUP(E60,コード表!$C$2:$D$159,2,FALSE),"")</f>
        <v/>
      </c>
      <c r="G60" s="172"/>
      <c r="H60" s="539"/>
      <c r="I60" s="542"/>
      <c r="J60" s="542"/>
      <c r="K60" s="545"/>
      <c r="L60" s="548"/>
    </row>
    <row r="61" spans="1:12" s="47" customFormat="1" ht="15" customHeight="1">
      <c r="A61" s="534"/>
      <c r="B61" s="535"/>
      <c r="C61" s="536"/>
      <c r="D61" s="537"/>
      <c r="E61" s="184"/>
      <c r="F61" s="166" t="str">
        <f>IF(E61&lt;&gt;"",VLOOKUP(E61,コード表!$C$2:$D$159,2,FALSE),"")</f>
        <v/>
      </c>
      <c r="G61" s="173"/>
      <c r="H61" s="540"/>
      <c r="I61" s="543"/>
      <c r="J61" s="543"/>
      <c r="K61" s="546"/>
      <c r="L61" s="549"/>
    </row>
    <row r="62" spans="1:12" s="47" customFormat="1" ht="15" customHeight="1">
      <c r="A62" s="532">
        <v>15</v>
      </c>
      <c r="B62" s="535"/>
      <c r="C62" s="536"/>
      <c r="D62" s="537"/>
      <c r="E62" s="185"/>
      <c r="F62" s="164" t="str">
        <f>IF(E62&lt;&gt;"",VLOOKUP(E62,コード表!$C$2:$D$159,2,FALSE),"")</f>
        <v/>
      </c>
      <c r="G62" s="171"/>
      <c r="H62" s="538"/>
      <c r="I62" s="541"/>
      <c r="J62" s="541"/>
      <c r="K62" s="544"/>
      <c r="L62" s="547"/>
    </row>
    <row r="63" spans="1:12" s="47" customFormat="1" ht="15" customHeight="1">
      <c r="A63" s="533"/>
      <c r="B63" s="535"/>
      <c r="C63" s="536"/>
      <c r="D63" s="537"/>
      <c r="E63" s="183"/>
      <c r="F63" s="165" t="str">
        <f>IF(E63&lt;&gt;"",VLOOKUP(E63,コード表!$C$2:$D$159,2,FALSE),"")</f>
        <v/>
      </c>
      <c r="G63" s="172"/>
      <c r="H63" s="539"/>
      <c r="I63" s="542"/>
      <c r="J63" s="542"/>
      <c r="K63" s="545"/>
      <c r="L63" s="548"/>
    </row>
    <row r="64" spans="1:12" s="47" customFormat="1" ht="15" customHeight="1">
      <c r="A64" s="533"/>
      <c r="B64" s="535"/>
      <c r="C64" s="536"/>
      <c r="D64" s="537"/>
      <c r="E64" s="183"/>
      <c r="F64" s="165" t="str">
        <f>IF(E64&lt;&gt;"",VLOOKUP(E64,コード表!$C$2:$D$159,2,FALSE),"")</f>
        <v/>
      </c>
      <c r="G64" s="172"/>
      <c r="H64" s="539"/>
      <c r="I64" s="542"/>
      <c r="J64" s="542"/>
      <c r="K64" s="545"/>
      <c r="L64" s="548"/>
    </row>
    <row r="65" spans="1:12" s="47" customFormat="1" ht="15" customHeight="1">
      <c r="A65" s="534"/>
      <c r="B65" s="535"/>
      <c r="C65" s="536"/>
      <c r="D65" s="537"/>
      <c r="E65" s="184"/>
      <c r="F65" s="166" t="str">
        <f>IF(E65&lt;&gt;"",VLOOKUP(E65,コード表!$C$2:$D$159,2,FALSE),"")</f>
        <v/>
      </c>
      <c r="G65" s="173"/>
      <c r="H65" s="540"/>
      <c r="I65" s="543"/>
      <c r="J65" s="543"/>
      <c r="K65" s="546"/>
      <c r="L65" s="549"/>
    </row>
    <row r="66" spans="1:12" s="47" customFormat="1" ht="15" customHeight="1">
      <c r="A66" s="532">
        <v>16</v>
      </c>
      <c r="B66" s="535"/>
      <c r="C66" s="536"/>
      <c r="D66" s="537"/>
      <c r="E66" s="185"/>
      <c r="F66" s="164" t="str">
        <f>IF(E66&lt;&gt;"",VLOOKUP(E66,コード表!$C$2:$D$159,2,FALSE),"")</f>
        <v/>
      </c>
      <c r="G66" s="171"/>
      <c r="H66" s="538"/>
      <c r="I66" s="541"/>
      <c r="J66" s="541"/>
      <c r="K66" s="544"/>
      <c r="L66" s="547"/>
    </row>
    <row r="67" spans="1:12" s="47" customFormat="1" ht="15" customHeight="1">
      <c r="A67" s="533"/>
      <c r="B67" s="535"/>
      <c r="C67" s="536"/>
      <c r="D67" s="537"/>
      <c r="E67" s="183"/>
      <c r="F67" s="165" t="str">
        <f>IF(E67&lt;&gt;"",VLOOKUP(E67,コード表!$C$2:$D$159,2,FALSE),"")</f>
        <v/>
      </c>
      <c r="G67" s="172"/>
      <c r="H67" s="539"/>
      <c r="I67" s="542"/>
      <c r="J67" s="542"/>
      <c r="K67" s="545"/>
      <c r="L67" s="548"/>
    </row>
    <row r="68" spans="1:12" s="47" customFormat="1" ht="15" customHeight="1">
      <c r="A68" s="533"/>
      <c r="B68" s="535"/>
      <c r="C68" s="536"/>
      <c r="D68" s="537"/>
      <c r="E68" s="183"/>
      <c r="F68" s="165" t="str">
        <f>IF(E68&lt;&gt;"",VLOOKUP(E68,コード表!$C$2:$D$159,2,FALSE),"")</f>
        <v/>
      </c>
      <c r="G68" s="172"/>
      <c r="H68" s="539"/>
      <c r="I68" s="542"/>
      <c r="J68" s="542"/>
      <c r="K68" s="545"/>
      <c r="L68" s="548"/>
    </row>
    <row r="69" spans="1:12" s="47" customFormat="1" ht="15" customHeight="1">
      <c r="A69" s="534"/>
      <c r="B69" s="535"/>
      <c r="C69" s="536"/>
      <c r="D69" s="537"/>
      <c r="E69" s="184"/>
      <c r="F69" s="166" t="str">
        <f>IF(E69&lt;&gt;"",VLOOKUP(E69,コード表!$C$2:$D$159,2,FALSE),"")</f>
        <v/>
      </c>
      <c r="G69" s="173"/>
      <c r="H69" s="540"/>
      <c r="I69" s="543"/>
      <c r="J69" s="543"/>
      <c r="K69" s="546"/>
      <c r="L69" s="549"/>
    </row>
    <row r="70" spans="1:12" s="47" customFormat="1" ht="15" customHeight="1">
      <c r="A70" s="532">
        <v>17</v>
      </c>
      <c r="B70" s="535"/>
      <c r="C70" s="536"/>
      <c r="D70" s="537"/>
      <c r="E70" s="185"/>
      <c r="F70" s="164" t="str">
        <f>IF(E70&lt;&gt;"",VLOOKUP(E70,コード表!$C$2:$D$159,2,FALSE),"")</f>
        <v/>
      </c>
      <c r="G70" s="171"/>
      <c r="H70" s="538"/>
      <c r="I70" s="541"/>
      <c r="J70" s="541"/>
      <c r="K70" s="544"/>
      <c r="L70" s="547"/>
    </row>
    <row r="71" spans="1:12" s="47" customFormat="1" ht="15" customHeight="1">
      <c r="A71" s="533"/>
      <c r="B71" s="535"/>
      <c r="C71" s="536"/>
      <c r="D71" s="537"/>
      <c r="E71" s="183"/>
      <c r="F71" s="165" t="str">
        <f>IF(E71&lt;&gt;"",VLOOKUP(E71,コード表!$C$2:$D$159,2,FALSE),"")</f>
        <v/>
      </c>
      <c r="G71" s="172"/>
      <c r="H71" s="539"/>
      <c r="I71" s="542"/>
      <c r="J71" s="542"/>
      <c r="K71" s="545"/>
      <c r="L71" s="548"/>
    </row>
    <row r="72" spans="1:12" s="47" customFormat="1" ht="15" customHeight="1">
      <c r="A72" s="533"/>
      <c r="B72" s="535"/>
      <c r="C72" s="536"/>
      <c r="D72" s="537"/>
      <c r="E72" s="183"/>
      <c r="F72" s="165" t="str">
        <f>IF(E72&lt;&gt;"",VLOOKUP(E72,コード表!$C$2:$D$159,2,FALSE),"")</f>
        <v/>
      </c>
      <c r="G72" s="172"/>
      <c r="H72" s="539"/>
      <c r="I72" s="542"/>
      <c r="J72" s="542"/>
      <c r="K72" s="545"/>
      <c r="L72" s="548"/>
    </row>
    <row r="73" spans="1:12" s="47" customFormat="1" ht="15" customHeight="1">
      <c r="A73" s="534"/>
      <c r="B73" s="535"/>
      <c r="C73" s="536"/>
      <c r="D73" s="537"/>
      <c r="E73" s="184"/>
      <c r="F73" s="166" t="str">
        <f>IF(E73&lt;&gt;"",VLOOKUP(E73,コード表!$C$2:$D$159,2,FALSE),"")</f>
        <v/>
      </c>
      <c r="G73" s="173"/>
      <c r="H73" s="540"/>
      <c r="I73" s="543"/>
      <c r="J73" s="543"/>
      <c r="K73" s="546"/>
      <c r="L73" s="549"/>
    </row>
    <row r="74" spans="1:12" s="47" customFormat="1" ht="15" customHeight="1">
      <c r="A74" s="532">
        <v>18</v>
      </c>
      <c r="B74" s="535"/>
      <c r="C74" s="536"/>
      <c r="D74" s="537"/>
      <c r="E74" s="185"/>
      <c r="F74" s="164" t="str">
        <f>IF(E74&lt;&gt;"",VLOOKUP(E74,コード表!$C$2:$D$159,2,FALSE),"")</f>
        <v/>
      </c>
      <c r="G74" s="171"/>
      <c r="H74" s="538"/>
      <c r="I74" s="541"/>
      <c r="J74" s="541"/>
      <c r="K74" s="544"/>
      <c r="L74" s="547"/>
    </row>
    <row r="75" spans="1:12" s="47" customFormat="1" ht="15" customHeight="1">
      <c r="A75" s="533"/>
      <c r="B75" s="535"/>
      <c r="C75" s="536"/>
      <c r="D75" s="537"/>
      <c r="E75" s="183"/>
      <c r="F75" s="165" t="str">
        <f>IF(E75&lt;&gt;"",VLOOKUP(E75,コード表!$C$2:$D$159,2,FALSE),"")</f>
        <v/>
      </c>
      <c r="G75" s="172"/>
      <c r="H75" s="539"/>
      <c r="I75" s="542"/>
      <c r="J75" s="542"/>
      <c r="K75" s="545"/>
      <c r="L75" s="548"/>
    </row>
    <row r="76" spans="1:12" s="47" customFormat="1" ht="15" customHeight="1">
      <c r="A76" s="533"/>
      <c r="B76" s="535"/>
      <c r="C76" s="536"/>
      <c r="D76" s="537"/>
      <c r="E76" s="183"/>
      <c r="F76" s="165" t="str">
        <f>IF(E76&lt;&gt;"",VLOOKUP(E76,コード表!$C$2:$D$159,2,FALSE),"")</f>
        <v/>
      </c>
      <c r="G76" s="172"/>
      <c r="H76" s="539"/>
      <c r="I76" s="542"/>
      <c r="J76" s="542"/>
      <c r="K76" s="545"/>
      <c r="L76" s="548"/>
    </row>
    <row r="77" spans="1:12" s="47" customFormat="1" ht="15" customHeight="1">
      <c r="A77" s="534"/>
      <c r="B77" s="535"/>
      <c r="C77" s="536"/>
      <c r="D77" s="537"/>
      <c r="E77" s="184"/>
      <c r="F77" s="166" t="str">
        <f>IF(E77&lt;&gt;"",VLOOKUP(E77,コード表!$C$2:$D$159,2,FALSE),"")</f>
        <v/>
      </c>
      <c r="G77" s="173"/>
      <c r="H77" s="540"/>
      <c r="I77" s="543"/>
      <c r="J77" s="543"/>
      <c r="K77" s="546"/>
      <c r="L77" s="549"/>
    </row>
    <row r="78" spans="1:12" s="47" customFormat="1" ht="15" customHeight="1">
      <c r="A78" s="532">
        <v>19</v>
      </c>
      <c r="B78" s="535"/>
      <c r="C78" s="536"/>
      <c r="D78" s="537"/>
      <c r="E78" s="185"/>
      <c r="F78" s="164" t="str">
        <f>IF(E78&lt;&gt;"",VLOOKUP(E78,コード表!$C$2:$D$159,2,FALSE),"")</f>
        <v/>
      </c>
      <c r="G78" s="171"/>
      <c r="H78" s="538"/>
      <c r="I78" s="541"/>
      <c r="J78" s="541"/>
      <c r="K78" s="544"/>
      <c r="L78" s="547"/>
    </row>
    <row r="79" spans="1:12" s="47" customFormat="1" ht="15" customHeight="1">
      <c r="A79" s="533"/>
      <c r="B79" s="535"/>
      <c r="C79" s="536"/>
      <c r="D79" s="537"/>
      <c r="E79" s="183"/>
      <c r="F79" s="165" t="str">
        <f>IF(E79&lt;&gt;"",VLOOKUP(E79,コード表!$C$2:$D$159,2,FALSE),"")</f>
        <v/>
      </c>
      <c r="G79" s="172"/>
      <c r="H79" s="539"/>
      <c r="I79" s="542"/>
      <c r="J79" s="542"/>
      <c r="K79" s="545"/>
      <c r="L79" s="548"/>
    </row>
    <row r="80" spans="1:12" s="47" customFormat="1" ht="15" customHeight="1">
      <c r="A80" s="533"/>
      <c r="B80" s="535"/>
      <c r="C80" s="536"/>
      <c r="D80" s="537"/>
      <c r="E80" s="183"/>
      <c r="F80" s="165" t="str">
        <f>IF(E80&lt;&gt;"",VLOOKUP(E80,コード表!$C$2:$D$159,2,FALSE),"")</f>
        <v/>
      </c>
      <c r="G80" s="172"/>
      <c r="H80" s="539"/>
      <c r="I80" s="542"/>
      <c r="J80" s="542"/>
      <c r="K80" s="545"/>
      <c r="L80" s="548"/>
    </row>
    <row r="81" spans="1:12" s="47" customFormat="1" ht="15" customHeight="1">
      <c r="A81" s="534"/>
      <c r="B81" s="535"/>
      <c r="C81" s="536"/>
      <c r="D81" s="537"/>
      <c r="E81" s="184"/>
      <c r="F81" s="166" t="str">
        <f>IF(E81&lt;&gt;"",VLOOKUP(E81,コード表!$C$2:$D$159,2,FALSE),"")</f>
        <v/>
      </c>
      <c r="G81" s="173"/>
      <c r="H81" s="540"/>
      <c r="I81" s="543"/>
      <c r="J81" s="543"/>
      <c r="K81" s="546"/>
      <c r="L81" s="549"/>
    </row>
    <row r="82" spans="1:12" s="47" customFormat="1" ht="15" customHeight="1">
      <c r="A82" s="532">
        <v>20</v>
      </c>
      <c r="B82" s="535"/>
      <c r="C82" s="536"/>
      <c r="D82" s="537"/>
      <c r="E82" s="185"/>
      <c r="F82" s="164" t="str">
        <f>IF(E82&lt;&gt;"",VLOOKUP(E82,コード表!$C$2:$D$159,2,FALSE),"")</f>
        <v/>
      </c>
      <c r="G82" s="171"/>
      <c r="H82" s="538"/>
      <c r="I82" s="541"/>
      <c r="J82" s="541"/>
      <c r="K82" s="544"/>
      <c r="L82" s="547"/>
    </row>
    <row r="83" spans="1:12" s="47" customFormat="1" ht="15" customHeight="1">
      <c r="A83" s="533"/>
      <c r="B83" s="535"/>
      <c r="C83" s="536"/>
      <c r="D83" s="537"/>
      <c r="E83" s="183"/>
      <c r="F83" s="165" t="str">
        <f>IF(E83&lt;&gt;"",VLOOKUP(E83,コード表!$C$2:$D$159,2,FALSE),"")</f>
        <v/>
      </c>
      <c r="G83" s="172"/>
      <c r="H83" s="539"/>
      <c r="I83" s="542"/>
      <c r="J83" s="542"/>
      <c r="K83" s="545"/>
      <c r="L83" s="548"/>
    </row>
    <row r="84" spans="1:12" s="47" customFormat="1" ht="15" customHeight="1">
      <c r="A84" s="533"/>
      <c r="B84" s="535"/>
      <c r="C84" s="536"/>
      <c r="D84" s="537"/>
      <c r="E84" s="183"/>
      <c r="F84" s="165" t="str">
        <f>IF(E84&lt;&gt;"",VLOOKUP(E84,コード表!$C$2:$D$159,2,FALSE),"")</f>
        <v/>
      </c>
      <c r="G84" s="172"/>
      <c r="H84" s="539"/>
      <c r="I84" s="542"/>
      <c r="J84" s="542"/>
      <c r="K84" s="545"/>
      <c r="L84" s="548"/>
    </row>
    <row r="85" spans="1:12" s="47" customFormat="1" ht="15" customHeight="1" thickBot="1">
      <c r="A85" s="534"/>
      <c r="B85" s="550"/>
      <c r="C85" s="551"/>
      <c r="D85" s="552"/>
      <c r="E85" s="186"/>
      <c r="F85" s="166" t="str">
        <f>IF(E85&lt;&gt;"",VLOOKUP(E85,コード表!$C$2:$D$159,2,FALSE),"")</f>
        <v/>
      </c>
      <c r="G85" s="173"/>
      <c r="H85" s="553"/>
      <c r="I85" s="554"/>
      <c r="J85" s="554"/>
      <c r="K85" s="555"/>
      <c r="L85" s="556"/>
    </row>
    <row r="86" spans="1:12" s="47" customFormat="1" ht="15" customHeight="1">
      <c r="A86" s="532">
        <v>21</v>
      </c>
      <c r="B86" s="557"/>
      <c r="C86" s="558"/>
      <c r="D86" s="559"/>
      <c r="E86" s="182"/>
      <c r="F86" s="164" t="str">
        <f>IF(E86&lt;&gt;"",VLOOKUP(E86,コード表!$C$2:$D$159,2,FALSE),"")</f>
        <v/>
      </c>
      <c r="G86" s="171"/>
      <c r="H86" s="560"/>
      <c r="I86" s="561"/>
      <c r="J86" s="561"/>
      <c r="K86" s="562"/>
      <c r="L86" s="563"/>
    </row>
    <row r="87" spans="1:12" s="47" customFormat="1" ht="15" customHeight="1">
      <c r="A87" s="533"/>
      <c r="B87" s="535"/>
      <c r="C87" s="536"/>
      <c r="D87" s="537"/>
      <c r="E87" s="183"/>
      <c r="F87" s="165" t="str">
        <f>IF(E87&lt;&gt;"",VLOOKUP(E87,コード表!$C$2:$D$159,2,FALSE),"")</f>
        <v/>
      </c>
      <c r="G87" s="172"/>
      <c r="H87" s="539"/>
      <c r="I87" s="542"/>
      <c r="J87" s="542"/>
      <c r="K87" s="545"/>
      <c r="L87" s="548"/>
    </row>
    <row r="88" spans="1:12" s="47" customFormat="1" ht="15" customHeight="1">
      <c r="A88" s="533"/>
      <c r="B88" s="535"/>
      <c r="C88" s="536"/>
      <c r="D88" s="537"/>
      <c r="E88" s="183"/>
      <c r="F88" s="165" t="str">
        <f>IF(E88&lt;&gt;"",VLOOKUP(E88,コード表!$C$2:$D$159,2,FALSE),"")</f>
        <v/>
      </c>
      <c r="G88" s="172"/>
      <c r="H88" s="539"/>
      <c r="I88" s="542"/>
      <c r="J88" s="542"/>
      <c r="K88" s="545"/>
      <c r="L88" s="548"/>
    </row>
    <row r="89" spans="1:12" s="47" customFormat="1" ht="15" customHeight="1">
      <c r="A89" s="534"/>
      <c r="B89" s="535"/>
      <c r="C89" s="536"/>
      <c r="D89" s="537"/>
      <c r="E89" s="184"/>
      <c r="F89" s="166" t="str">
        <f>IF(E89&lt;&gt;"",VLOOKUP(E89,コード表!$C$2:$D$159,2,FALSE),"")</f>
        <v/>
      </c>
      <c r="G89" s="173"/>
      <c r="H89" s="540"/>
      <c r="I89" s="543"/>
      <c r="J89" s="543"/>
      <c r="K89" s="546"/>
      <c r="L89" s="549"/>
    </row>
    <row r="90" spans="1:12" s="47" customFormat="1" ht="15" customHeight="1">
      <c r="A90" s="532">
        <v>22</v>
      </c>
      <c r="B90" s="535"/>
      <c r="C90" s="536"/>
      <c r="D90" s="537"/>
      <c r="E90" s="185"/>
      <c r="F90" s="164" t="str">
        <f>IF(E90&lt;&gt;"",VLOOKUP(E90,コード表!$C$2:$D$159,2,FALSE),"")</f>
        <v/>
      </c>
      <c r="G90" s="171"/>
      <c r="H90" s="538"/>
      <c r="I90" s="541"/>
      <c r="J90" s="541"/>
      <c r="K90" s="544"/>
      <c r="L90" s="547"/>
    </row>
    <row r="91" spans="1:12" s="47" customFormat="1" ht="15" customHeight="1">
      <c r="A91" s="533"/>
      <c r="B91" s="535"/>
      <c r="C91" s="536"/>
      <c r="D91" s="537"/>
      <c r="E91" s="183"/>
      <c r="F91" s="165" t="str">
        <f>IF(E91&lt;&gt;"",VLOOKUP(E91,コード表!$C$2:$D$159,2,FALSE),"")</f>
        <v/>
      </c>
      <c r="G91" s="172"/>
      <c r="H91" s="539"/>
      <c r="I91" s="542"/>
      <c r="J91" s="542"/>
      <c r="K91" s="545"/>
      <c r="L91" s="548"/>
    </row>
    <row r="92" spans="1:12" s="47" customFormat="1" ht="15" customHeight="1">
      <c r="A92" s="533"/>
      <c r="B92" s="535"/>
      <c r="C92" s="536"/>
      <c r="D92" s="537"/>
      <c r="E92" s="183"/>
      <c r="F92" s="165" t="str">
        <f>IF(E92&lt;&gt;"",VLOOKUP(E92,コード表!$C$2:$D$159,2,FALSE),"")</f>
        <v/>
      </c>
      <c r="G92" s="172"/>
      <c r="H92" s="539"/>
      <c r="I92" s="542"/>
      <c r="J92" s="542"/>
      <c r="K92" s="545"/>
      <c r="L92" s="548"/>
    </row>
    <row r="93" spans="1:12" s="47" customFormat="1" ht="15" customHeight="1">
      <c r="A93" s="534"/>
      <c r="B93" s="535"/>
      <c r="C93" s="536"/>
      <c r="D93" s="537"/>
      <c r="E93" s="184"/>
      <c r="F93" s="166" t="str">
        <f>IF(E93&lt;&gt;"",VLOOKUP(E93,コード表!$C$2:$D$159,2,FALSE),"")</f>
        <v/>
      </c>
      <c r="G93" s="173"/>
      <c r="H93" s="540"/>
      <c r="I93" s="543"/>
      <c r="J93" s="543"/>
      <c r="K93" s="546"/>
      <c r="L93" s="549"/>
    </row>
    <row r="94" spans="1:12" s="47" customFormat="1" ht="15" customHeight="1">
      <c r="A94" s="532">
        <v>23</v>
      </c>
      <c r="B94" s="535"/>
      <c r="C94" s="536"/>
      <c r="D94" s="537"/>
      <c r="E94" s="185"/>
      <c r="F94" s="164" t="str">
        <f>IF(E94&lt;&gt;"",VLOOKUP(E94,コード表!$C$2:$D$159,2,FALSE),"")</f>
        <v/>
      </c>
      <c r="G94" s="171"/>
      <c r="H94" s="538"/>
      <c r="I94" s="541"/>
      <c r="J94" s="541"/>
      <c r="K94" s="544"/>
      <c r="L94" s="547"/>
    </row>
    <row r="95" spans="1:12" s="47" customFormat="1" ht="15" customHeight="1">
      <c r="A95" s="533"/>
      <c r="B95" s="535"/>
      <c r="C95" s="536"/>
      <c r="D95" s="537"/>
      <c r="E95" s="183"/>
      <c r="F95" s="165" t="str">
        <f>IF(E95&lt;&gt;"",VLOOKUP(E95,コード表!$C$2:$D$159,2,FALSE),"")</f>
        <v/>
      </c>
      <c r="G95" s="172"/>
      <c r="H95" s="539"/>
      <c r="I95" s="542"/>
      <c r="J95" s="542"/>
      <c r="K95" s="545"/>
      <c r="L95" s="548"/>
    </row>
    <row r="96" spans="1:12" s="47" customFormat="1" ht="15" customHeight="1">
      <c r="A96" s="533"/>
      <c r="B96" s="535"/>
      <c r="C96" s="536"/>
      <c r="D96" s="537"/>
      <c r="E96" s="183"/>
      <c r="F96" s="165" t="str">
        <f>IF(E96&lt;&gt;"",VLOOKUP(E96,コード表!$C$2:$D$159,2,FALSE),"")</f>
        <v/>
      </c>
      <c r="G96" s="172"/>
      <c r="H96" s="539"/>
      <c r="I96" s="542"/>
      <c r="J96" s="542"/>
      <c r="K96" s="545"/>
      <c r="L96" s="548"/>
    </row>
    <row r="97" spans="1:12" s="47" customFormat="1" ht="15" customHeight="1">
      <c r="A97" s="534"/>
      <c r="B97" s="535"/>
      <c r="C97" s="536"/>
      <c r="D97" s="537"/>
      <c r="E97" s="184"/>
      <c r="F97" s="166" t="str">
        <f>IF(E97&lt;&gt;"",VLOOKUP(E97,コード表!$C$2:$D$159,2,FALSE),"")</f>
        <v/>
      </c>
      <c r="G97" s="173"/>
      <c r="H97" s="540"/>
      <c r="I97" s="543"/>
      <c r="J97" s="543"/>
      <c r="K97" s="546"/>
      <c r="L97" s="549"/>
    </row>
    <row r="98" spans="1:12" s="47" customFormat="1" ht="15" customHeight="1">
      <c r="A98" s="532">
        <v>24</v>
      </c>
      <c r="B98" s="535"/>
      <c r="C98" s="536"/>
      <c r="D98" s="537"/>
      <c r="E98" s="185"/>
      <c r="F98" s="164" t="str">
        <f>IF(E98&lt;&gt;"",VLOOKUP(E98,コード表!$C$2:$D$159,2,FALSE),"")</f>
        <v/>
      </c>
      <c r="G98" s="171"/>
      <c r="H98" s="538"/>
      <c r="I98" s="541"/>
      <c r="J98" s="541"/>
      <c r="K98" s="544"/>
      <c r="L98" s="547"/>
    </row>
    <row r="99" spans="1:12" s="47" customFormat="1" ht="15" customHeight="1">
      <c r="A99" s="533"/>
      <c r="B99" s="535"/>
      <c r="C99" s="536"/>
      <c r="D99" s="537"/>
      <c r="E99" s="183"/>
      <c r="F99" s="165" t="str">
        <f>IF(E99&lt;&gt;"",VLOOKUP(E99,コード表!$C$2:$D$159,2,FALSE),"")</f>
        <v/>
      </c>
      <c r="G99" s="172"/>
      <c r="H99" s="539"/>
      <c r="I99" s="542"/>
      <c r="J99" s="542"/>
      <c r="K99" s="545"/>
      <c r="L99" s="548"/>
    </row>
    <row r="100" spans="1:12" s="47" customFormat="1" ht="15" customHeight="1">
      <c r="A100" s="533"/>
      <c r="B100" s="535"/>
      <c r="C100" s="536"/>
      <c r="D100" s="537"/>
      <c r="E100" s="183"/>
      <c r="F100" s="165" t="str">
        <f>IF(E100&lt;&gt;"",VLOOKUP(E100,コード表!$C$2:$D$159,2,FALSE),"")</f>
        <v/>
      </c>
      <c r="G100" s="172"/>
      <c r="H100" s="539"/>
      <c r="I100" s="542"/>
      <c r="J100" s="542"/>
      <c r="K100" s="545"/>
      <c r="L100" s="548"/>
    </row>
    <row r="101" spans="1:12" s="47" customFormat="1" ht="15" customHeight="1">
      <c r="A101" s="534"/>
      <c r="B101" s="535"/>
      <c r="C101" s="536"/>
      <c r="D101" s="537"/>
      <c r="E101" s="184"/>
      <c r="F101" s="166" t="str">
        <f>IF(E101&lt;&gt;"",VLOOKUP(E101,コード表!$C$2:$D$159,2,FALSE),"")</f>
        <v/>
      </c>
      <c r="G101" s="173"/>
      <c r="H101" s="540"/>
      <c r="I101" s="543"/>
      <c r="J101" s="543"/>
      <c r="K101" s="546"/>
      <c r="L101" s="549"/>
    </row>
    <row r="102" spans="1:12" s="47" customFormat="1" ht="15" customHeight="1">
      <c r="A102" s="532">
        <v>25</v>
      </c>
      <c r="B102" s="535"/>
      <c r="C102" s="536"/>
      <c r="D102" s="537"/>
      <c r="E102" s="185"/>
      <c r="F102" s="164" t="str">
        <f>IF(E102&lt;&gt;"",VLOOKUP(E102,コード表!$C$2:$D$159,2,FALSE),"")</f>
        <v/>
      </c>
      <c r="G102" s="171"/>
      <c r="H102" s="538"/>
      <c r="I102" s="541"/>
      <c r="J102" s="541"/>
      <c r="K102" s="544"/>
      <c r="L102" s="547"/>
    </row>
    <row r="103" spans="1:12" s="47" customFormat="1" ht="15" customHeight="1">
      <c r="A103" s="533"/>
      <c r="B103" s="535"/>
      <c r="C103" s="536"/>
      <c r="D103" s="537"/>
      <c r="E103" s="183"/>
      <c r="F103" s="165" t="str">
        <f>IF(E103&lt;&gt;"",VLOOKUP(E103,コード表!$C$2:$D$159,2,FALSE),"")</f>
        <v/>
      </c>
      <c r="G103" s="172"/>
      <c r="H103" s="539"/>
      <c r="I103" s="542"/>
      <c r="J103" s="542"/>
      <c r="K103" s="545"/>
      <c r="L103" s="548"/>
    </row>
    <row r="104" spans="1:12" s="47" customFormat="1" ht="15" customHeight="1">
      <c r="A104" s="533"/>
      <c r="B104" s="535"/>
      <c r="C104" s="536"/>
      <c r="D104" s="537"/>
      <c r="E104" s="183"/>
      <c r="F104" s="165" t="str">
        <f>IF(E104&lt;&gt;"",VLOOKUP(E104,コード表!$C$2:$D$159,2,FALSE),"")</f>
        <v/>
      </c>
      <c r="G104" s="172"/>
      <c r="H104" s="539"/>
      <c r="I104" s="542"/>
      <c r="J104" s="542"/>
      <c r="K104" s="545"/>
      <c r="L104" s="548"/>
    </row>
    <row r="105" spans="1:12" s="47" customFormat="1" ht="15" customHeight="1">
      <c r="A105" s="534"/>
      <c r="B105" s="535"/>
      <c r="C105" s="536"/>
      <c r="D105" s="537"/>
      <c r="E105" s="184"/>
      <c r="F105" s="166" t="str">
        <f>IF(E105&lt;&gt;"",VLOOKUP(E105,コード表!$C$2:$D$159,2,FALSE),"")</f>
        <v/>
      </c>
      <c r="G105" s="173"/>
      <c r="H105" s="540"/>
      <c r="I105" s="543"/>
      <c r="J105" s="543"/>
      <c r="K105" s="546"/>
      <c r="L105" s="549"/>
    </row>
    <row r="106" spans="1:12" s="47" customFormat="1" ht="15" customHeight="1">
      <c r="A106" s="532">
        <v>26</v>
      </c>
      <c r="B106" s="535"/>
      <c r="C106" s="536"/>
      <c r="D106" s="537"/>
      <c r="E106" s="185"/>
      <c r="F106" s="164" t="str">
        <f>IF(E106&lt;&gt;"",VLOOKUP(E106,コード表!$C$2:$D$159,2,FALSE),"")</f>
        <v/>
      </c>
      <c r="G106" s="171"/>
      <c r="H106" s="538"/>
      <c r="I106" s="541"/>
      <c r="J106" s="541"/>
      <c r="K106" s="544"/>
      <c r="L106" s="547"/>
    </row>
    <row r="107" spans="1:12" s="47" customFormat="1" ht="15" customHeight="1">
      <c r="A107" s="533"/>
      <c r="B107" s="535"/>
      <c r="C107" s="536"/>
      <c r="D107" s="537"/>
      <c r="E107" s="183"/>
      <c r="F107" s="165" t="str">
        <f>IF(E107&lt;&gt;"",VLOOKUP(E107,コード表!$C$2:$D$159,2,FALSE),"")</f>
        <v/>
      </c>
      <c r="G107" s="172"/>
      <c r="H107" s="539"/>
      <c r="I107" s="542"/>
      <c r="J107" s="542"/>
      <c r="K107" s="545"/>
      <c r="L107" s="548"/>
    </row>
    <row r="108" spans="1:12" s="47" customFormat="1" ht="15" customHeight="1">
      <c r="A108" s="533"/>
      <c r="B108" s="535"/>
      <c r="C108" s="536"/>
      <c r="D108" s="537"/>
      <c r="E108" s="183"/>
      <c r="F108" s="165" t="str">
        <f>IF(E108&lt;&gt;"",VLOOKUP(E108,コード表!$C$2:$D$159,2,FALSE),"")</f>
        <v/>
      </c>
      <c r="G108" s="172"/>
      <c r="H108" s="539"/>
      <c r="I108" s="542"/>
      <c r="J108" s="542"/>
      <c r="K108" s="545"/>
      <c r="L108" s="548"/>
    </row>
    <row r="109" spans="1:12" s="47" customFormat="1" ht="15" customHeight="1">
      <c r="A109" s="534"/>
      <c r="B109" s="535"/>
      <c r="C109" s="536"/>
      <c r="D109" s="537"/>
      <c r="E109" s="184"/>
      <c r="F109" s="166" t="str">
        <f>IF(E109&lt;&gt;"",VLOOKUP(E109,コード表!$C$2:$D$159,2,FALSE),"")</f>
        <v/>
      </c>
      <c r="G109" s="173"/>
      <c r="H109" s="540"/>
      <c r="I109" s="543"/>
      <c r="J109" s="543"/>
      <c r="K109" s="546"/>
      <c r="L109" s="549"/>
    </row>
    <row r="110" spans="1:12" s="47" customFormat="1" ht="15" customHeight="1">
      <c r="A110" s="532">
        <v>27</v>
      </c>
      <c r="B110" s="535"/>
      <c r="C110" s="536"/>
      <c r="D110" s="537"/>
      <c r="E110" s="185"/>
      <c r="F110" s="164" t="str">
        <f>IF(E110&lt;&gt;"",VLOOKUP(E110,コード表!$C$2:$D$159,2,FALSE),"")</f>
        <v/>
      </c>
      <c r="G110" s="171"/>
      <c r="H110" s="538"/>
      <c r="I110" s="541"/>
      <c r="J110" s="541"/>
      <c r="K110" s="544"/>
      <c r="L110" s="547"/>
    </row>
    <row r="111" spans="1:12" s="47" customFormat="1" ht="15" customHeight="1">
      <c r="A111" s="533"/>
      <c r="B111" s="535"/>
      <c r="C111" s="536"/>
      <c r="D111" s="537"/>
      <c r="E111" s="183"/>
      <c r="F111" s="165" t="str">
        <f>IF(E111&lt;&gt;"",VLOOKUP(E111,コード表!$C$2:$D$159,2,FALSE),"")</f>
        <v/>
      </c>
      <c r="G111" s="172"/>
      <c r="H111" s="539"/>
      <c r="I111" s="542"/>
      <c r="J111" s="542"/>
      <c r="K111" s="545"/>
      <c r="L111" s="548"/>
    </row>
    <row r="112" spans="1:12" s="47" customFormat="1" ht="15" customHeight="1">
      <c r="A112" s="533"/>
      <c r="B112" s="535"/>
      <c r="C112" s="536"/>
      <c r="D112" s="537"/>
      <c r="E112" s="183"/>
      <c r="F112" s="165" t="str">
        <f>IF(E112&lt;&gt;"",VLOOKUP(E112,コード表!$C$2:$D$159,2,FALSE),"")</f>
        <v/>
      </c>
      <c r="G112" s="172"/>
      <c r="H112" s="539"/>
      <c r="I112" s="542"/>
      <c r="J112" s="542"/>
      <c r="K112" s="545"/>
      <c r="L112" s="548"/>
    </row>
    <row r="113" spans="1:12" s="47" customFormat="1" ht="15" customHeight="1">
      <c r="A113" s="534"/>
      <c r="B113" s="535"/>
      <c r="C113" s="536"/>
      <c r="D113" s="537"/>
      <c r="E113" s="184"/>
      <c r="F113" s="166" t="str">
        <f>IF(E113&lt;&gt;"",VLOOKUP(E113,コード表!$C$2:$D$159,2,FALSE),"")</f>
        <v/>
      </c>
      <c r="G113" s="173"/>
      <c r="H113" s="540"/>
      <c r="I113" s="543"/>
      <c r="J113" s="543"/>
      <c r="K113" s="546"/>
      <c r="L113" s="549"/>
    </row>
    <row r="114" spans="1:12" s="47" customFormat="1" ht="15" customHeight="1">
      <c r="A114" s="532">
        <v>28</v>
      </c>
      <c r="B114" s="535"/>
      <c r="C114" s="536"/>
      <c r="D114" s="537"/>
      <c r="E114" s="185"/>
      <c r="F114" s="164" t="str">
        <f>IF(E114&lt;&gt;"",VLOOKUP(E114,コード表!$C$2:$D$159,2,FALSE),"")</f>
        <v/>
      </c>
      <c r="G114" s="171"/>
      <c r="H114" s="538"/>
      <c r="I114" s="541"/>
      <c r="J114" s="541"/>
      <c r="K114" s="544"/>
      <c r="L114" s="547"/>
    </row>
    <row r="115" spans="1:12" s="47" customFormat="1" ht="15" customHeight="1">
      <c r="A115" s="533"/>
      <c r="B115" s="535"/>
      <c r="C115" s="536"/>
      <c r="D115" s="537"/>
      <c r="E115" s="183"/>
      <c r="F115" s="165" t="str">
        <f>IF(E115&lt;&gt;"",VLOOKUP(E115,コード表!$C$2:$D$159,2,FALSE),"")</f>
        <v/>
      </c>
      <c r="G115" s="172"/>
      <c r="H115" s="539"/>
      <c r="I115" s="542"/>
      <c r="J115" s="542"/>
      <c r="K115" s="545"/>
      <c r="L115" s="548"/>
    </row>
    <row r="116" spans="1:12" s="47" customFormat="1" ht="15" customHeight="1">
      <c r="A116" s="533"/>
      <c r="B116" s="535"/>
      <c r="C116" s="536"/>
      <c r="D116" s="537"/>
      <c r="E116" s="183"/>
      <c r="F116" s="165" t="str">
        <f>IF(E116&lt;&gt;"",VLOOKUP(E116,コード表!$C$2:$D$159,2,FALSE),"")</f>
        <v/>
      </c>
      <c r="G116" s="172"/>
      <c r="H116" s="539"/>
      <c r="I116" s="542"/>
      <c r="J116" s="542"/>
      <c r="K116" s="545"/>
      <c r="L116" s="548"/>
    </row>
    <row r="117" spans="1:12" s="47" customFormat="1" ht="15" customHeight="1">
      <c r="A117" s="534"/>
      <c r="B117" s="535"/>
      <c r="C117" s="536"/>
      <c r="D117" s="537"/>
      <c r="E117" s="184"/>
      <c r="F117" s="166" t="str">
        <f>IF(E117&lt;&gt;"",VLOOKUP(E117,コード表!$C$2:$D$159,2,FALSE),"")</f>
        <v/>
      </c>
      <c r="G117" s="173"/>
      <c r="H117" s="540"/>
      <c r="I117" s="543"/>
      <c r="J117" s="543"/>
      <c r="K117" s="546"/>
      <c r="L117" s="549"/>
    </row>
    <row r="118" spans="1:12" s="47" customFormat="1" ht="15" customHeight="1">
      <c r="A118" s="532">
        <v>29</v>
      </c>
      <c r="B118" s="535"/>
      <c r="C118" s="536"/>
      <c r="D118" s="537"/>
      <c r="E118" s="185"/>
      <c r="F118" s="164" t="str">
        <f>IF(E118&lt;&gt;"",VLOOKUP(E118,コード表!$C$2:$D$159,2,FALSE),"")</f>
        <v/>
      </c>
      <c r="G118" s="171"/>
      <c r="H118" s="538"/>
      <c r="I118" s="541"/>
      <c r="J118" s="541"/>
      <c r="K118" s="544"/>
      <c r="L118" s="547"/>
    </row>
    <row r="119" spans="1:12" s="47" customFormat="1" ht="15" customHeight="1">
      <c r="A119" s="533"/>
      <c r="B119" s="535"/>
      <c r="C119" s="536"/>
      <c r="D119" s="537"/>
      <c r="E119" s="183"/>
      <c r="F119" s="165" t="str">
        <f>IF(E119&lt;&gt;"",VLOOKUP(E119,コード表!$C$2:$D$159,2,FALSE),"")</f>
        <v/>
      </c>
      <c r="G119" s="172"/>
      <c r="H119" s="539"/>
      <c r="I119" s="542"/>
      <c r="J119" s="542"/>
      <c r="K119" s="545"/>
      <c r="L119" s="548"/>
    </row>
    <row r="120" spans="1:12" s="47" customFormat="1" ht="15" customHeight="1">
      <c r="A120" s="533"/>
      <c r="B120" s="535"/>
      <c r="C120" s="536"/>
      <c r="D120" s="537"/>
      <c r="E120" s="183"/>
      <c r="F120" s="165" t="str">
        <f>IF(E120&lt;&gt;"",VLOOKUP(E120,コード表!$C$2:$D$159,2,FALSE),"")</f>
        <v/>
      </c>
      <c r="G120" s="172"/>
      <c r="H120" s="539"/>
      <c r="I120" s="542"/>
      <c r="J120" s="542"/>
      <c r="K120" s="545"/>
      <c r="L120" s="548"/>
    </row>
    <row r="121" spans="1:12" s="47" customFormat="1" ht="15" customHeight="1">
      <c r="A121" s="534"/>
      <c r="B121" s="535"/>
      <c r="C121" s="536"/>
      <c r="D121" s="537"/>
      <c r="E121" s="184"/>
      <c r="F121" s="166" t="str">
        <f>IF(E121&lt;&gt;"",VLOOKUP(E121,コード表!$C$2:$D$159,2,FALSE),"")</f>
        <v/>
      </c>
      <c r="G121" s="173"/>
      <c r="H121" s="540"/>
      <c r="I121" s="543"/>
      <c r="J121" s="543"/>
      <c r="K121" s="546"/>
      <c r="L121" s="549"/>
    </row>
    <row r="122" spans="1:12" s="47" customFormat="1" ht="15" customHeight="1">
      <c r="A122" s="532">
        <v>30</v>
      </c>
      <c r="B122" s="535"/>
      <c r="C122" s="536"/>
      <c r="D122" s="537"/>
      <c r="E122" s="185"/>
      <c r="F122" s="164" t="str">
        <f>IF(E122&lt;&gt;"",VLOOKUP(E122,コード表!$C$2:$D$159,2,FALSE),"")</f>
        <v/>
      </c>
      <c r="G122" s="171"/>
      <c r="H122" s="538"/>
      <c r="I122" s="541"/>
      <c r="J122" s="541"/>
      <c r="K122" s="544"/>
      <c r="L122" s="547"/>
    </row>
    <row r="123" spans="1:12" s="47" customFormat="1" ht="15" customHeight="1">
      <c r="A123" s="533"/>
      <c r="B123" s="535"/>
      <c r="C123" s="536"/>
      <c r="D123" s="537"/>
      <c r="E123" s="183"/>
      <c r="F123" s="165" t="str">
        <f>IF(E123&lt;&gt;"",VLOOKUP(E123,コード表!$C$2:$D$159,2,FALSE),"")</f>
        <v/>
      </c>
      <c r="G123" s="172"/>
      <c r="H123" s="539"/>
      <c r="I123" s="542"/>
      <c r="J123" s="542"/>
      <c r="K123" s="545"/>
      <c r="L123" s="548"/>
    </row>
    <row r="124" spans="1:12" s="47" customFormat="1" ht="15" customHeight="1">
      <c r="A124" s="533"/>
      <c r="B124" s="535"/>
      <c r="C124" s="536"/>
      <c r="D124" s="537"/>
      <c r="E124" s="183"/>
      <c r="F124" s="165" t="str">
        <f>IF(E124&lt;&gt;"",VLOOKUP(E124,コード表!$C$2:$D$159,2,FALSE),"")</f>
        <v/>
      </c>
      <c r="G124" s="172"/>
      <c r="H124" s="539"/>
      <c r="I124" s="542"/>
      <c r="J124" s="542"/>
      <c r="K124" s="545"/>
      <c r="L124" s="548"/>
    </row>
    <row r="125" spans="1:12" s="47" customFormat="1" ht="15" customHeight="1" thickBot="1">
      <c r="A125" s="534"/>
      <c r="B125" s="550"/>
      <c r="C125" s="551"/>
      <c r="D125" s="552"/>
      <c r="E125" s="186"/>
      <c r="F125" s="166" t="str">
        <f>IF(E125&lt;&gt;"",VLOOKUP(E125,コード表!$C$2:$D$159,2,FALSE),"")</f>
        <v/>
      </c>
      <c r="G125" s="174"/>
      <c r="H125" s="553"/>
      <c r="I125" s="554"/>
      <c r="J125" s="554"/>
      <c r="K125" s="555"/>
      <c r="L125" s="556"/>
    </row>
    <row r="126" spans="1:12" s="47" customFormat="1" ht="15" customHeight="1">
      <c r="A126" s="532">
        <v>31</v>
      </c>
      <c r="B126" s="557"/>
      <c r="C126" s="558"/>
      <c r="D126" s="570"/>
      <c r="E126" s="182"/>
      <c r="F126" s="161" t="str">
        <f>IF(E126&lt;&gt;"",VLOOKUP(E126,コード表!$C$2:$D$159,2,FALSE),"")</f>
        <v/>
      </c>
      <c r="G126" s="167"/>
      <c r="H126" s="572"/>
      <c r="I126" s="573"/>
      <c r="J126" s="573"/>
      <c r="K126" s="562"/>
      <c r="L126" s="563"/>
    </row>
    <row r="127" spans="1:12" s="47" customFormat="1" ht="15" customHeight="1">
      <c r="A127" s="533"/>
      <c r="B127" s="535"/>
      <c r="C127" s="536"/>
      <c r="D127" s="571"/>
      <c r="E127" s="183"/>
      <c r="F127" s="162" t="str">
        <f>IF(E127&lt;&gt;"",VLOOKUP(E127,コード表!$C$2:$D$159,2,FALSE),"")</f>
        <v/>
      </c>
      <c r="G127" s="168"/>
      <c r="H127" s="565"/>
      <c r="I127" s="568"/>
      <c r="J127" s="568"/>
      <c r="K127" s="545"/>
      <c r="L127" s="548"/>
    </row>
    <row r="128" spans="1:12" s="47" customFormat="1" ht="15" customHeight="1">
      <c r="A128" s="533"/>
      <c r="B128" s="535"/>
      <c r="C128" s="536"/>
      <c r="D128" s="571"/>
      <c r="E128" s="183"/>
      <c r="F128" s="162" t="str">
        <f>IF(E128&lt;&gt;"",VLOOKUP(E128,コード表!$C$2:$D$159,2,FALSE),"")</f>
        <v/>
      </c>
      <c r="G128" s="168"/>
      <c r="H128" s="565"/>
      <c r="I128" s="568"/>
      <c r="J128" s="568"/>
      <c r="K128" s="545"/>
      <c r="L128" s="548"/>
    </row>
    <row r="129" spans="1:12" s="47" customFormat="1" ht="15" customHeight="1">
      <c r="A129" s="534"/>
      <c r="B129" s="535"/>
      <c r="C129" s="536"/>
      <c r="D129" s="571"/>
      <c r="E129" s="184"/>
      <c r="F129" s="163" t="str">
        <f>IF(E129&lt;&gt;"",VLOOKUP(E129,コード表!$C$2:$D$159,2,FALSE),"")</f>
        <v/>
      </c>
      <c r="G129" s="169"/>
      <c r="H129" s="566"/>
      <c r="I129" s="569"/>
      <c r="J129" s="569"/>
      <c r="K129" s="546"/>
      <c r="L129" s="549"/>
    </row>
    <row r="130" spans="1:12" s="47" customFormat="1" ht="15" customHeight="1">
      <c r="A130" s="532">
        <v>32</v>
      </c>
      <c r="B130" s="535"/>
      <c r="C130" s="536"/>
      <c r="D130" s="537"/>
      <c r="E130" s="185"/>
      <c r="F130" s="161" t="str">
        <f>IF(E130&lt;&gt;"",VLOOKUP(E130,コード表!$C$2:$D$159,2,FALSE),"")</f>
        <v/>
      </c>
      <c r="G130" s="170"/>
      <c r="H130" s="564"/>
      <c r="I130" s="567"/>
      <c r="J130" s="567"/>
      <c r="K130" s="544"/>
      <c r="L130" s="547"/>
    </row>
    <row r="131" spans="1:12" s="47" customFormat="1" ht="15" customHeight="1">
      <c r="A131" s="533"/>
      <c r="B131" s="535"/>
      <c r="C131" s="536"/>
      <c r="D131" s="537"/>
      <c r="E131" s="183"/>
      <c r="F131" s="162" t="str">
        <f>IF(E131&lt;&gt;"",VLOOKUP(E131,コード表!$C$2:$D$159,2,FALSE),"")</f>
        <v/>
      </c>
      <c r="G131" s="168"/>
      <c r="H131" s="565"/>
      <c r="I131" s="568"/>
      <c r="J131" s="568"/>
      <c r="K131" s="545"/>
      <c r="L131" s="548"/>
    </row>
    <row r="132" spans="1:12" s="47" customFormat="1" ht="15" customHeight="1">
      <c r="A132" s="533"/>
      <c r="B132" s="535"/>
      <c r="C132" s="536"/>
      <c r="D132" s="537"/>
      <c r="E132" s="183"/>
      <c r="F132" s="162" t="str">
        <f>IF(E132&lt;&gt;"",VLOOKUP(E132,コード表!$C$2:$D$159,2,FALSE),"")</f>
        <v/>
      </c>
      <c r="G132" s="168"/>
      <c r="H132" s="565"/>
      <c r="I132" s="568"/>
      <c r="J132" s="568"/>
      <c r="K132" s="545"/>
      <c r="L132" s="548"/>
    </row>
    <row r="133" spans="1:12" s="47" customFormat="1" ht="15" customHeight="1">
      <c r="A133" s="534"/>
      <c r="B133" s="535"/>
      <c r="C133" s="536"/>
      <c r="D133" s="537"/>
      <c r="E133" s="184"/>
      <c r="F133" s="163" t="str">
        <f>IF(E133&lt;&gt;"",VLOOKUP(E133,コード表!$C$2:$D$159,2,FALSE),"")</f>
        <v/>
      </c>
      <c r="G133" s="169"/>
      <c r="H133" s="566"/>
      <c r="I133" s="569"/>
      <c r="J133" s="569"/>
      <c r="K133" s="546"/>
      <c r="L133" s="549"/>
    </row>
    <row r="134" spans="1:12" s="47" customFormat="1" ht="15" customHeight="1">
      <c r="A134" s="532">
        <v>33</v>
      </c>
      <c r="B134" s="535"/>
      <c r="C134" s="536"/>
      <c r="D134" s="537"/>
      <c r="E134" s="185"/>
      <c r="F134" s="161" t="str">
        <f>IF(E134&lt;&gt;"",VLOOKUP(E134,コード表!$C$2:$D$159,2,FALSE),"")</f>
        <v/>
      </c>
      <c r="G134" s="170"/>
      <c r="H134" s="564"/>
      <c r="I134" s="567"/>
      <c r="J134" s="567"/>
      <c r="K134" s="544"/>
      <c r="L134" s="547"/>
    </row>
    <row r="135" spans="1:12" s="47" customFormat="1" ht="15" customHeight="1">
      <c r="A135" s="533"/>
      <c r="B135" s="535"/>
      <c r="C135" s="536"/>
      <c r="D135" s="537"/>
      <c r="E135" s="183"/>
      <c r="F135" s="162" t="str">
        <f>IF(E135&lt;&gt;"",VLOOKUP(E135,コード表!$C$2:$D$159,2,FALSE),"")</f>
        <v/>
      </c>
      <c r="G135" s="168"/>
      <c r="H135" s="565"/>
      <c r="I135" s="568"/>
      <c r="J135" s="568"/>
      <c r="K135" s="545"/>
      <c r="L135" s="548"/>
    </row>
    <row r="136" spans="1:12" s="47" customFormat="1" ht="15" customHeight="1">
      <c r="A136" s="533"/>
      <c r="B136" s="535"/>
      <c r="C136" s="536"/>
      <c r="D136" s="537"/>
      <c r="E136" s="183"/>
      <c r="F136" s="162" t="str">
        <f>IF(E136&lt;&gt;"",VLOOKUP(E136,コード表!$C$2:$D$159,2,FALSE),"")</f>
        <v/>
      </c>
      <c r="G136" s="168"/>
      <c r="H136" s="565"/>
      <c r="I136" s="568"/>
      <c r="J136" s="568"/>
      <c r="K136" s="545"/>
      <c r="L136" s="548"/>
    </row>
    <row r="137" spans="1:12" s="47" customFormat="1" ht="15" customHeight="1">
      <c r="A137" s="534"/>
      <c r="B137" s="535"/>
      <c r="C137" s="536"/>
      <c r="D137" s="537"/>
      <c r="E137" s="184"/>
      <c r="F137" s="163" t="str">
        <f>IF(E137&lt;&gt;"",VLOOKUP(E137,コード表!$C$2:$D$159,2,FALSE),"")</f>
        <v/>
      </c>
      <c r="G137" s="169"/>
      <c r="H137" s="566"/>
      <c r="I137" s="569"/>
      <c r="J137" s="569"/>
      <c r="K137" s="546"/>
      <c r="L137" s="549"/>
    </row>
    <row r="138" spans="1:12" s="47" customFormat="1" ht="15" customHeight="1">
      <c r="A138" s="532">
        <v>34</v>
      </c>
      <c r="B138" s="535"/>
      <c r="C138" s="536"/>
      <c r="D138" s="537"/>
      <c r="E138" s="185"/>
      <c r="F138" s="164" t="str">
        <f>IF(E138&lt;&gt;"",VLOOKUP(E138,コード表!$C$2:$D$159,2,FALSE),"")</f>
        <v/>
      </c>
      <c r="G138" s="171"/>
      <c r="H138" s="538"/>
      <c r="I138" s="541"/>
      <c r="J138" s="541"/>
      <c r="K138" s="544"/>
      <c r="L138" s="547"/>
    </row>
    <row r="139" spans="1:12" s="47" customFormat="1" ht="15" customHeight="1">
      <c r="A139" s="533"/>
      <c r="B139" s="535"/>
      <c r="C139" s="536"/>
      <c r="D139" s="537"/>
      <c r="E139" s="183"/>
      <c r="F139" s="165" t="str">
        <f>IF(E139&lt;&gt;"",VLOOKUP(E139,コード表!$C$2:$D$159,2,FALSE),"")</f>
        <v/>
      </c>
      <c r="G139" s="172"/>
      <c r="H139" s="539"/>
      <c r="I139" s="542"/>
      <c r="J139" s="542"/>
      <c r="K139" s="545"/>
      <c r="L139" s="548"/>
    </row>
    <row r="140" spans="1:12" s="47" customFormat="1" ht="15" customHeight="1">
      <c r="A140" s="533"/>
      <c r="B140" s="535"/>
      <c r="C140" s="536"/>
      <c r="D140" s="537"/>
      <c r="E140" s="183"/>
      <c r="F140" s="165" t="str">
        <f>IF(E140&lt;&gt;"",VLOOKUP(E140,コード表!$C$2:$D$159,2,FALSE),"")</f>
        <v/>
      </c>
      <c r="G140" s="172"/>
      <c r="H140" s="539"/>
      <c r="I140" s="542"/>
      <c r="J140" s="542"/>
      <c r="K140" s="545"/>
      <c r="L140" s="548"/>
    </row>
    <row r="141" spans="1:12" s="47" customFormat="1" ht="15" customHeight="1">
      <c r="A141" s="534"/>
      <c r="B141" s="535"/>
      <c r="C141" s="536"/>
      <c r="D141" s="537"/>
      <c r="E141" s="184"/>
      <c r="F141" s="166" t="str">
        <f>IF(E141&lt;&gt;"",VLOOKUP(E141,コード表!$C$2:$D$159,2,FALSE),"")</f>
        <v/>
      </c>
      <c r="G141" s="173"/>
      <c r="H141" s="540"/>
      <c r="I141" s="543"/>
      <c r="J141" s="543"/>
      <c r="K141" s="546"/>
      <c r="L141" s="549"/>
    </row>
    <row r="142" spans="1:12" s="47" customFormat="1" ht="15" customHeight="1">
      <c r="A142" s="532">
        <v>35</v>
      </c>
      <c r="B142" s="535"/>
      <c r="C142" s="536"/>
      <c r="D142" s="537"/>
      <c r="E142" s="185"/>
      <c r="F142" s="164" t="str">
        <f>IF(E142&lt;&gt;"",VLOOKUP(E142,コード表!$C$2:$D$159,2,FALSE),"")</f>
        <v/>
      </c>
      <c r="G142" s="171"/>
      <c r="H142" s="538"/>
      <c r="I142" s="541"/>
      <c r="J142" s="541"/>
      <c r="K142" s="544"/>
      <c r="L142" s="547"/>
    </row>
    <row r="143" spans="1:12" s="47" customFormat="1" ht="15" customHeight="1">
      <c r="A143" s="533"/>
      <c r="B143" s="535"/>
      <c r="C143" s="536"/>
      <c r="D143" s="537"/>
      <c r="E143" s="183"/>
      <c r="F143" s="165" t="str">
        <f>IF(E143&lt;&gt;"",VLOOKUP(E143,コード表!$C$2:$D$159,2,FALSE),"")</f>
        <v/>
      </c>
      <c r="G143" s="172"/>
      <c r="H143" s="539"/>
      <c r="I143" s="542"/>
      <c r="J143" s="542"/>
      <c r="K143" s="545"/>
      <c r="L143" s="548"/>
    </row>
    <row r="144" spans="1:12" s="47" customFormat="1" ht="15" customHeight="1">
      <c r="A144" s="533"/>
      <c r="B144" s="535"/>
      <c r="C144" s="536"/>
      <c r="D144" s="537"/>
      <c r="E144" s="183"/>
      <c r="F144" s="165" t="str">
        <f>IF(E144&lt;&gt;"",VLOOKUP(E144,コード表!$C$2:$D$159,2,FALSE),"")</f>
        <v/>
      </c>
      <c r="G144" s="172"/>
      <c r="H144" s="539"/>
      <c r="I144" s="542"/>
      <c r="J144" s="542"/>
      <c r="K144" s="545"/>
      <c r="L144" s="548"/>
    </row>
    <row r="145" spans="1:12" s="47" customFormat="1" ht="15" customHeight="1">
      <c r="A145" s="534"/>
      <c r="B145" s="535"/>
      <c r="C145" s="536"/>
      <c r="D145" s="537"/>
      <c r="E145" s="184"/>
      <c r="F145" s="166" t="str">
        <f>IF(E145&lt;&gt;"",VLOOKUP(E145,コード表!$C$2:$D$159,2,FALSE),"")</f>
        <v/>
      </c>
      <c r="G145" s="173"/>
      <c r="H145" s="540"/>
      <c r="I145" s="543"/>
      <c r="J145" s="543"/>
      <c r="K145" s="546"/>
      <c r="L145" s="549"/>
    </row>
    <row r="146" spans="1:12" s="47" customFormat="1" ht="15" customHeight="1">
      <c r="A146" s="532">
        <v>36</v>
      </c>
      <c r="B146" s="535"/>
      <c r="C146" s="536"/>
      <c r="D146" s="537"/>
      <c r="E146" s="185"/>
      <c r="F146" s="161" t="str">
        <f>IF(E146&lt;&gt;"",VLOOKUP(E146,コード表!$C$2:$D$159,2,FALSE),"")</f>
        <v/>
      </c>
      <c r="G146" s="171"/>
      <c r="H146" s="538"/>
      <c r="I146" s="541"/>
      <c r="J146" s="541"/>
      <c r="K146" s="544"/>
      <c r="L146" s="547"/>
    </row>
    <row r="147" spans="1:12" s="47" customFormat="1" ht="15" customHeight="1">
      <c r="A147" s="533"/>
      <c r="B147" s="535"/>
      <c r="C147" s="536"/>
      <c r="D147" s="537"/>
      <c r="E147" s="183"/>
      <c r="F147" s="162" t="str">
        <f>IF(E147&lt;&gt;"",VLOOKUP(E147,コード表!$C$2:$D$159,2,FALSE),"")</f>
        <v/>
      </c>
      <c r="G147" s="172"/>
      <c r="H147" s="539"/>
      <c r="I147" s="542"/>
      <c r="J147" s="542"/>
      <c r="K147" s="545"/>
      <c r="L147" s="548"/>
    </row>
    <row r="148" spans="1:12" s="47" customFormat="1" ht="15" customHeight="1">
      <c r="A148" s="533"/>
      <c r="B148" s="535"/>
      <c r="C148" s="536"/>
      <c r="D148" s="537"/>
      <c r="E148" s="183"/>
      <c r="F148" s="162" t="str">
        <f>IF(E148&lt;&gt;"",VLOOKUP(E148,コード表!$C$2:$D$159,2,FALSE),"")</f>
        <v/>
      </c>
      <c r="G148" s="172"/>
      <c r="H148" s="539"/>
      <c r="I148" s="542"/>
      <c r="J148" s="542"/>
      <c r="K148" s="545"/>
      <c r="L148" s="548"/>
    </row>
    <row r="149" spans="1:12" s="47" customFormat="1" ht="15" customHeight="1">
      <c r="A149" s="534"/>
      <c r="B149" s="535"/>
      <c r="C149" s="536"/>
      <c r="D149" s="537"/>
      <c r="E149" s="184"/>
      <c r="F149" s="163" t="str">
        <f>IF(E149&lt;&gt;"",VLOOKUP(E149,コード表!$C$2:$D$159,2,FALSE),"")</f>
        <v/>
      </c>
      <c r="G149" s="173"/>
      <c r="H149" s="540"/>
      <c r="I149" s="543"/>
      <c r="J149" s="543"/>
      <c r="K149" s="546"/>
      <c r="L149" s="549"/>
    </row>
    <row r="150" spans="1:12" s="47" customFormat="1" ht="15" customHeight="1">
      <c r="A150" s="532">
        <v>37</v>
      </c>
      <c r="B150" s="535"/>
      <c r="C150" s="536"/>
      <c r="D150" s="537"/>
      <c r="E150" s="185"/>
      <c r="F150" s="164" t="str">
        <f>IF(E150&lt;&gt;"",VLOOKUP(E150,コード表!$C$2:$D$159,2,FALSE),"")</f>
        <v/>
      </c>
      <c r="G150" s="171"/>
      <c r="H150" s="538"/>
      <c r="I150" s="541"/>
      <c r="J150" s="541"/>
      <c r="K150" s="544"/>
      <c r="L150" s="547"/>
    </row>
    <row r="151" spans="1:12" s="47" customFormat="1" ht="15" customHeight="1">
      <c r="A151" s="533"/>
      <c r="B151" s="535"/>
      <c r="C151" s="536"/>
      <c r="D151" s="537"/>
      <c r="E151" s="183"/>
      <c r="F151" s="165" t="str">
        <f>IF(E151&lt;&gt;"",VLOOKUP(E151,コード表!$C$2:$D$159,2,FALSE),"")</f>
        <v/>
      </c>
      <c r="G151" s="172"/>
      <c r="H151" s="539"/>
      <c r="I151" s="542"/>
      <c r="J151" s="542"/>
      <c r="K151" s="545"/>
      <c r="L151" s="548"/>
    </row>
    <row r="152" spans="1:12" s="47" customFormat="1" ht="15" customHeight="1">
      <c r="A152" s="533"/>
      <c r="B152" s="535"/>
      <c r="C152" s="536"/>
      <c r="D152" s="537"/>
      <c r="E152" s="183"/>
      <c r="F152" s="165" t="str">
        <f>IF(E152&lt;&gt;"",VLOOKUP(E152,コード表!$C$2:$D$159,2,FALSE),"")</f>
        <v/>
      </c>
      <c r="G152" s="172"/>
      <c r="H152" s="539"/>
      <c r="I152" s="542"/>
      <c r="J152" s="542"/>
      <c r="K152" s="545"/>
      <c r="L152" s="548"/>
    </row>
    <row r="153" spans="1:12" s="47" customFormat="1" ht="15" customHeight="1">
      <c r="A153" s="534"/>
      <c r="B153" s="535"/>
      <c r="C153" s="536"/>
      <c r="D153" s="537"/>
      <c r="E153" s="184"/>
      <c r="F153" s="166" t="str">
        <f>IF(E153&lt;&gt;"",VLOOKUP(E153,コード表!$C$2:$D$159,2,FALSE),"")</f>
        <v/>
      </c>
      <c r="G153" s="173"/>
      <c r="H153" s="540"/>
      <c r="I153" s="543"/>
      <c r="J153" s="543"/>
      <c r="K153" s="546"/>
      <c r="L153" s="549"/>
    </row>
    <row r="154" spans="1:12" s="47" customFormat="1" ht="15" customHeight="1">
      <c r="A154" s="532">
        <v>38</v>
      </c>
      <c r="B154" s="535"/>
      <c r="C154" s="536"/>
      <c r="D154" s="537"/>
      <c r="E154" s="185"/>
      <c r="F154" s="164" t="str">
        <f>IF(E154&lt;&gt;"",VLOOKUP(E154,コード表!$C$2:$D$159,2,FALSE),"")</f>
        <v/>
      </c>
      <c r="G154" s="171"/>
      <c r="H154" s="538"/>
      <c r="I154" s="541"/>
      <c r="J154" s="541"/>
      <c r="K154" s="544"/>
      <c r="L154" s="547"/>
    </row>
    <row r="155" spans="1:12" s="47" customFormat="1" ht="15" customHeight="1">
      <c r="A155" s="533"/>
      <c r="B155" s="535"/>
      <c r="C155" s="536"/>
      <c r="D155" s="537"/>
      <c r="E155" s="183"/>
      <c r="F155" s="165" t="str">
        <f>IF(E155&lt;&gt;"",VLOOKUP(E155,コード表!$C$2:$D$159,2,FALSE),"")</f>
        <v/>
      </c>
      <c r="G155" s="172"/>
      <c r="H155" s="539"/>
      <c r="I155" s="542"/>
      <c r="J155" s="542"/>
      <c r="K155" s="545"/>
      <c r="L155" s="548"/>
    </row>
    <row r="156" spans="1:12" s="47" customFormat="1" ht="15" customHeight="1">
      <c r="A156" s="533"/>
      <c r="B156" s="535"/>
      <c r="C156" s="536"/>
      <c r="D156" s="537"/>
      <c r="E156" s="183"/>
      <c r="F156" s="165" t="str">
        <f>IF(E156&lt;&gt;"",VLOOKUP(E156,コード表!$C$2:$D$159,2,FALSE),"")</f>
        <v/>
      </c>
      <c r="G156" s="172"/>
      <c r="H156" s="539"/>
      <c r="I156" s="542"/>
      <c r="J156" s="542"/>
      <c r="K156" s="545"/>
      <c r="L156" s="548"/>
    </row>
    <row r="157" spans="1:12" s="47" customFormat="1" ht="15" customHeight="1">
      <c r="A157" s="534"/>
      <c r="B157" s="535"/>
      <c r="C157" s="536"/>
      <c r="D157" s="537"/>
      <c r="E157" s="184"/>
      <c r="F157" s="166" t="str">
        <f>IF(E157&lt;&gt;"",VLOOKUP(E157,コード表!$C$2:$D$159,2,FALSE),"")</f>
        <v/>
      </c>
      <c r="G157" s="173"/>
      <c r="H157" s="540"/>
      <c r="I157" s="543"/>
      <c r="J157" s="543"/>
      <c r="K157" s="546"/>
      <c r="L157" s="549"/>
    </row>
    <row r="158" spans="1:12" s="47" customFormat="1" ht="15" customHeight="1">
      <c r="A158" s="532">
        <v>39</v>
      </c>
      <c r="B158" s="535"/>
      <c r="C158" s="536"/>
      <c r="D158" s="537"/>
      <c r="E158" s="185"/>
      <c r="F158" s="164" t="str">
        <f>IF(E158&lt;&gt;"",VLOOKUP(E158,コード表!$C$2:$D$159,2,FALSE),"")</f>
        <v/>
      </c>
      <c r="G158" s="171"/>
      <c r="H158" s="538"/>
      <c r="I158" s="541"/>
      <c r="J158" s="541"/>
      <c r="K158" s="544"/>
      <c r="L158" s="547"/>
    </row>
    <row r="159" spans="1:12" s="47" customFormat="1" ht="15" customHeight="1">
      <c r="A159" s="533"/>
      <c r="B159" s="535"/>
      <c r="C159" s="536"/>
      <c r="D159" s="537"/>
      <c r="E159" s="183"/>
      <c r="F159" s="165" t="str">
        <f>IF(E159&lt;&gt;"",VLOOKUP(E159,コード表!$C$2:$D$159,2,FALSE),"")</f>
        <v/>
      </c>
      <c r="G159" s="172"/>
      <c r="H159" s="539"/>
      <c r="I159" s="542"/>
      <c r="J159" s="542"/>
      <c r="K159" s="545"/>
      <c r="L159" s="548"/>
    </row>
    <row r="160" spans="1:12" s="47" customFormat="1" ht="15" customHeight="1">
      <c r="A160" s="533"/>
      <c r="B160" s="535"/>
      <c r="C160" s="536"/>
      <c r="D160" s="537"/>
      <c r="E160" s="183"/>
      <c r="F160" s="165" t="str">
        <f>IF(E160&lt;&gt;"",VLOOKUP(E160,コード表!$C$2:$D$159,2,FALSE),"")</f>
        <v/>
      </c>
      <c r="G160" s="172"/>
      <c r="H160" s="539"/>
      <c r="I160" s="542"/>
      <c r="J160" s="542"/>
      <c r="K160" s="545"/>
      <c r="L160" s="548"/>
    </row>
    <row r="161" spans="1:12" s="47" customFormat="1" ht="15" customHeight="1">
      <c r="A161" s="534"/>
      <c r="B161" s="535"/>
      <c r="C161" s="536"/>
      <c r="D161" s="537"/>
      <c r="E161" s="184"/>
      <c r="F161" s="166" t="str">
        <f>IF(E161&lt;&gt;"",VLOOKUP(E161,コード表!$C$2:$D$159,2,FALSE),"")</f>
        <v/>
      </c>
      <c r="G161" s="173"/>
      <c r="H161" s="540"/>
      <c r="I161" s="543"/>
      <c r="J161" s="543"/>
      <c r="K161" s="546"/>
      <c r="L161" s="549"/>
    </row>
    <row r="162" spans="1:12" s="47" customFormat="1" ht="15" customHeight="1">
      <c r="A162" s="532">
        <v>40</v>
      </c>
      <c r="B162" s="535"/>
      <c r="C162" s="536"/>
      <c r="D162" s="537"/>
      <c r="E162" s="185"/>
      <c r="F162" s="164" t="str">
        <f>IF(E162&lt;&gt;"",VLOOKUP(E162,コード表!$C$2:$D$159,2,FALSE),"")</f>
        <v/>
      </c>
      <c r="G162" s="171"/>
      <c r="H162" s="538"/>
      <c r="I162" s="541"/>
      <c r="J162" s="541"/>
      <c r="K162" s="544"/>
      <c r="L162" s="547"/>
    </row>
    <row r="163" spans="1:12" s="47" customFormat="1" ht="15" customHeight="1">
      <c r="A163" s="533"/>
      <c r="B163" s="535"/>
      <c r="C163" s="536"/>
      <c r="D163" s="537"/>
      <c r="E163" s="183"/>
      <c r="F163" s="165" t="str">
        <f>IF(E163&lt;&gt;"",VLOOKUP(E163,コード表!$C$2:$D$159,2,FALSE),"")</f>
        <v/>
      </c>
      <c r="G163" s="172"/>
      <c r="H163" s="539"/>
      <c r="I163" s="542"/>
      <c r="J163" s="542"/>
      <c r="K163" s="545"/>
      <c r="L163" s="548"/>
    </row>
    <row r="164" spans="1:12" s="47" customFormat="1" ht="15" customHeight="1">
      <c r="A164" s="533"/>
      <c r="B164" s="535"/>
      <c r="C164" s="536"/>
      <c r="D164" s="537"/>
      <c r="E164" s="183"/>
      <c r="F164" s="165" t="str">
        <f>IF(E164&lt;&gt;"",VLOOKUP(E164,コード表!$C$2:$D$159,2,FALSE),"")</f>
        <v/>
      </c>
      <c r="G164" s="172"/>
      <c r="H164" s="539"/>
      <c r="I164" s="542"/>
      <c r="J164" s="542"/>
      <c r="K164" s="545"/>
      <c r="L164" s="548"/>
    </row>
    <row r="165" spans="1:12" s="47" customFormat="1" ht="15" customHeight="1" thickBot="1">
      <c r="A165" s="534"/>
      <c r="B165" s="550"/>
      <c r="C165" s="551"/>
      <c r="D165" s="552"/>
      <c r="E165" s="186"/>
      <c r="F165" s="166" t="str">
        <f>IF(E165&lt;&gt;"",VLOOKUP(E165,コード表!$C$2:$D$159,2,FALSE),"")</f>
        <v/>
      </c>
      <c r="G165" s="173"/>
      <c r="H165" s="553"/>
      <c r="I165" s="554"/>
      <c r="J165" s="554"/>
      <c r="K165" s="555"/>
      <c r="L165" s="556"/>
    </row>
    <row r="166" spans="1:12" s="47" customFormat="1" ht="15" customHeight="1">
      <c r="A166" s="532">
        <v>41</v>
      </c>
      <c r="B166" s="557"/>
      <c r="C166" s="558"/>
      <c r="D166" s="559"/>
      <c r="E166" s="182"/>
      <c r="F166" s="164" t="str">
        <f>IF(E166&lt;&gt;"",VLOOKUP(E166,コード表!$C$2:$D$159,2,FALSE),"")</f>
        <v/>
      </c>
      <c r="G166" s="171"/>
      <c r="H166" s="560"/>
      <c r="I166" s="561"/>
      <c r="J166" s="561"/>
      <c r="K166" s="562"/>
      <c r="L166" s="563"/>
    </row>
    <row r="167" spans="1:12" s="47" customFormat="1" ht="15" customHeight="1">
      <c r="A167" s="533"/>
      <c r="B167" s="535"/>
      <c r="C167" s="536"/>
      <c r="D167" s="537"/>
      <c r="E167" s="183"/>
      <c r="F167" s="165" t="str">
        <f>IF(E167&lt;&gt;"",VLOOKUP(E167,コード表!$C$2:$D$159,2,FALSE),"")</f>
        <v/>
      </c>
      <c r="G167" s="172"/>
      <c r="H167" s="539"/>
      <c r="I167" s="542"/>
      <c r="J167" s="542"/>
      <c r="K167" s="545"/>
      <c r="L167" s="548"/>
    </row>
    <row r="168" spans="1:12" s="47" customFormat="1" ht="15" customHeight="1">
      <c r="A168" s="533"/>
      <c r="B168" s="535"/>
      <c r="C168" s="536"/>
      <c r="D168" s="537"/>
      <c r="E168" s="183"/>
      <c r="F168" s="165" t="str">
        <f>IF(E168&lt;&gt;"",VLOOKUP(E168,コード表!$C$2:$D$159,2,FALSE),"")</f>
        <v/>
      </c>
      <c r="G168" s="172"/>
      <c r="H168" s="539"/>
      <c r="I168" s="542"/>
      <c r="J168" s="542"/>
      <c r="K168" s="545"/>
      <c r="L168" s="548"/>
    </row>
    <row r="169" spans="1:12" s="47" customFormat="1" ht="15" customHeight="1">
      <c r="A169" s="534"/>
      <c r="B169" s="535"/>
      <c r="C169" s="536"/>
      <c r="D169" s="537"/>
      <c r="E169" s="184"/>
      <c r="F169" s="166" t="str">
        <f>IF(E169&lt;&gt;"",VLOOKUP(E169,コード表!$C$2:$D$159,2,FALSE),"")</f>
        <v/>
      </c>
      <c r="G169" s="173"/>
      <c r="H169" s="540"/>
      <c r="I169" s="543"/>
      <c r="J169" s="543"/>
      <c r="K169" s="546"/>
      <c r="L169" s="549"/>
    </row>
    <row r="170" spans="1:12" s="47" customFormat="1" ht="15" customHeight="1">
      <c r="A170" s="532">
        <v>42</v>
      </c>
      <c r="B170" s="535"/>
      <c r="C170" s="536"/>
      <c r="D170" s="537"/>
      <c r="E170" s="185"/>
      <c r="F170" s="164" t="str">
        <f>IF(E170&lt;&gt;"",VLOOKUP(E170,コード表!$C$2:$D$159,2,FALSE),"")</f>
        <v/>
      </c>
      <c r="G170" s="171"/>
      <c r="H170" s="538"/>
      <c r="I170" s="541"/>
      <c r="J170" s="541"/>
      <c r="K170" s="544"/>
      <c r="L170" s="547"/>
    </row>
    <row r="171" spans="1:12" s="47" customFormat="1" ht="15" customHeight="1">
      <c r="A171" s="533"/>
      <c r="B171" s="535"/>
      <c r="C171" s="536"/>
      <c r="D171" s="537"/>
      <c r="E171" s="183"/>
      <c r="F171" s="165" t="str">
        <f>IF(E171&lt;&gt;"",VLOOKUP(E171,コード表!$C$2:$D$159,2,FALSE),"")</f>
        <v/>
      </c>
      <c r="G171" s="172"/>
      <c r="H171" s="539"/>
      <c r="I171" s="542"/>
      <c r="J171" s="542"/>
      <c r="K171" s="545"/>
      <c r="L171" s="548"/>
    </row>
    <row r="172" spans="1:12" s="47" customFormat="1" ht="15" customHeight="1">
      <c r="A172" s="533"/>
      <c r="B172" s="535"/>
      <c r="C172" s="536"/>
      <c r="D172" s="537"/>
      <c r="E172" s="183"/>
      <c r="F172" s="165" t="str">
        <f>IF(E172&lt;&gt;"",VLOOKUP(E172,コード表!$C$2:$D$159,2,FALSE),"")</f>
        <v/>
      </c>
      <c r="G172" s="172"/>
      <c r="H172" s="539"/>
      <c r="I172" s="542"/>
      <c r="J172" s="542"/>
      <c r="K172" s="545"/>
      <c r="L172" s="548"/>
    </row>
    <row r="173" spans="1:12" s="47" customFormat="1" ht="15" customHeight="1">
      <c r="A173" s="534"/>
      <c r="B173" s="535"/>
      <c r="C173" s="536"/>
      <c r="D173" s="537"/>
      <c r="E173" s="184"/>
      <c r="F173" s="166" t="str">
        <f>IF(E173&lt;&gt;"",VLOOKUP(E173,コード表!$C$2:$D$159,2,FALSE),"")</f>
        <v/>
      </c>
      <c r="G173" s="173"/>
      <c r="H173" s="540"/>
      <c r="I173" s="543"/>
      <c r="J173" s="543"/>
      <c r="K173" s="546"/>
      <c r="L173" s="549"/>
    </row>
    <row r="174" spans="1:12" s="47" customFormat="1" ht="15" customHeight="1">
      <c r="A174" s="532">
        <v>43</v>
      </c>
      <c r="B174" s="535"/>
      <c r="C174" s="536"/>
      <c r="D174" s="537"/>
      <c r="E174" s="185"/>
      <c r="F174" s="164" t="str">
        <f>IF(E174&lt;&gt;"",VLOOKUP(E174,コード表!$C$2:$D$159,2,FALSE),"")</f>
        <v/>
      </c>
      <c r="G174" s="171"/>
      <c r="H174" s="538"/>
      <c r="I174" s="541"/>
      <c r="J174" s="541"/>
      <c r="K174" s="544"/>
      <c r="L174" s="547"/>
    </row>
    <row r="175" spans="1:12" s="47" customFormat="1" ht="15" customHeight="1">
      <c r="A175" s="533"/>
      <c r="B175" s="535"/>
      <c r="C175" s="536"/>
      <c r="D175" s="537"/>
      <c r="E175" s="183"/>
      <c r="F175" s="165" t="str">
        <f>IF(E175&lt;&gt;"",VLOOKUP(E175,コード表!$C$2:$D$159,2,FALSE),"")</f>
        <v/>
      </c>
      <c r="G175" s="172"/>
      <c r="H175" s="539"/>
      <c r="I175" s="542"/>
      <c r="J175" s="542"/>
      <c r="K175" s="545"/>
      <c r="L175" s="548"/>
    </row>
    <row r="176" spans="1:12" s="47" customFormat="1" ht="15" customHeight="1">
      <c r="A176" s="533"/>
      <c r="B176" s="535"/>
      <c r="C176" s="536"/>
      <c r="D176" s="537"/>
      <c r="E176" s="183"/>
      <c r="F176" s="165" t="str">
        <f>IF(E176&lt;&gt;"",VLOOKUP(E176,コード表!$C$2:$D$159,2,FALSE),"")</f>
        <v/>
      </c>
      <c r="G176" s="172"/>
      <c r="H176" s="539"/>
      <c r="I176" s="542"/>
      <c r="J176" s="542"/>
      <c r="K176" s="545"/>
      <c r="L176" s="548"/>
    </row>
    <row r="177" spans="1:12" s="47" customFormat="1" ht="15" customHeight="1">
      <c r="A177" s="534"/>
      <c r="B177" s="535"/>
      <c r="C177" s="536"/>
      <c r="D177" s="537"/>
      <c r="E177" s="184"/>
      <c r="F177" s="166" t="str">
        <f>IF(E177&lt;&gt;"",VLOOKUP(E177,コード表!$C$2:$D$159,2,FALSE),"")</f>
        <v/>
      </c>
      <c r="G177" s="173"/>
      <c r="H177" s="540"/>
      <c r="I177" s="543"/>
      <c r="J177" s="543"/>
      <c r="K177" s="546"/>
      <c r="L177" s="549"/>
    </row>
    <row r="178" spans="1:12" s="47" customFormat="1" ht="15" customHeight="1">
      <c r="A178" s="532">
        <v>44</v>
      </c>
      <c r="B178" s="535"/>
      <c r="C178" s="536"/>
      <c r="D178" s="537"/>
      <c r="E178" s="185"/>
      <c r="F178" s="164" t="str">
        <f>IF(E178&lt;&gt;"",VLOOKUP(E178,コード表!$C$2:$D$159,2,FALSE),"")</f>
        <v/>
      </c>
      <c r="G178" s="171"/>
      <c r="H178" s="538"/>
      <c r="I178" s="541"/>
      <c r="J178" s="541"/>
      <c r="K178" s="544"/>
      <c r="L178" s="547"/>
    </row>
    <row r="179" spans="1:12" s="47" customFormat="1" ht="15" customHeight="1">
      <c r="A179" s="533"/>
      <c r="B179" s="535"/>
      <c r="C179" s="536"/>
      <c r="D179" s="537"/>
      <c r="E179" s="183"/>
      <c r="F179" s="165" t="str">
        <f>IF(E179&lt;&gt;"",VLOOKUP(E179,コード表!$C$2:$D$159,2,FALSE),"")</f>
        <v/>
      </c>
      <c r="G179" s="172"/>
      <c r="H179" s="539"/>
      <c r="I179" s="542"/>
      <c r="J179" s="542"/>
      <c r="K179" s="545"/>
      <c r="L179" s="548"/>
    </row>
    <row r="180" spans="1:12" s="47" customFormat="1" ht="15" customHeight="1">
      <c r="A180" s="533"/>
      <c r="B180" s="535"/>
      <c r="C180" s="536"/>
      <c r="D180" s="537"/>
      <c r="E180" s="183"/>
      <c r="F180" s="165" t="str">
        <f>IF(E180&lt;&gt;"",VLOOKUP(E180,コード表!$C$2:$D$159,2,FALSE),"")</f>
        <v/>
      </c>
      <c r="G180" s="172"/>
      <c r="H180" s="539"/>
      <c r="I180" s="542"/>
      <c r="J180" s="542"/>
      <c r="K180" s="545"/>
      <c r="L180" s="548"/>
    </row>
    <row r="181" spans="1:12" s="47" customFormat="1" ht="15" customHeight="1">
      <c r="A181" s="534"/>
      <c r="B181" s="535"/>
      <c r="C181" s="536"/>
      <c r="D181" s="537"/>
      <c r="E181" s="184"/>
      <c r="F181" s="166" t="str">
        <f>IF(E181&lt;&gt;"",VLOOKUP(E181,コード表!$C$2:$D$159,2,FALSE),"")</f>
        <v/>
      </c>
      <c r="G181" s="173"/>
      <c r="H181" s="540"/>
      <c r="I181" s="543"/>
      <c r="J181" s="543"/>
      <c r="K181" s="546"/>
      <c r="L181" s="549"/>
    </row>
    <row r="182" spans="1:12" s="47" customFormat="1" ht="15" customHeight="1">
      <c r="A182" s="532">
        <v>45</v>
      </c>
      <c r="B182" s="535"/>
      <c r="C182" s="536"/>
      <c r="D182" s="537"/>
      <c r="E182" s="185"/>
      <c r="F182" s="164" t="str">
        <f>IF(E182&lt;&gt;"",VLOOKUP(E182,コード表!$C$2:$D$159,2,FALSE),"")</f>
        <v/>
      </c>
      <c r="G182" s="171"/>
      <c r="H182" s="538"/>
      <c r="I182" s="541"/>
      <c r="J182" s="541"/>
      <c r="K182" s="544"/>
      <c r="L182" s="547"/>
    </row>
    <row r="183" spans="1:12" s="47" customFormat="1" ht="15" customHeight="1">
      <c r="A183" s="533"/>
      <c r="B183" s="535"/>
      <c r="C183" s="536"/>
      <c r="D183" s="537"/>
      <c r="E183" s="183"/>
      <c r="F183" s="165" t="str">
        <f>IF(E183&lt;&gt;"",VLOOKUP(E183,コード表!$C$2:$D$159,2,FALSE),"")</f>
        <v/>
      </c>
      <c r="G183" s="172"/>
      <c r="H183" s="539"/>
      <c r="I183" s="542"/>
      <c r="J183" s="542"/>
      <c r="K183" s="545"/>
      <c r="L183" s="548"/>
    </row>
    <row r="184" spans="1:12" s="47" customFormat="1" ht="15" customHeight="1">
      <c r="A184" s="533"/>
      <c r="B184" s="535"/>
      <c r="C184" s="536"/>
      <c r="D184" s="537"/>
      <c r="E184" s="183"/>
      <c r="F184" s="165" t="str">
        <f>IF(E184&lt;&gt;"",VLOOKUP(E184,コード表!$C$2:$D$159,2,FALSE),"")</f>
        <v/>
      </c>
      <c r="G184" s="172"/>
      <c r="H184" s="539"/>
      <c r="I184" s="542"/>
      <c r="J184" s="542"/>
      <c r="K184" s="545"/>
      <c r="L184" s="548"/>
    </row>
    <row r="185" spans="1:12" s="47" customFormat="1" ht="15" customHeight="1">
      <c r="A185" s="534"/>
      <c r="B185" s="535"/>
      <c r="C185" s="536"/>
      <c r="D185" s="537"/>
      <c r="E185" s="184"/>
      <c r="F185" s="166" t="str">
        <f>IF(E185&lt;&gt;"",VLOOKUP(E185,コード表!$C$2:$D$159,2,FALSE),"")</f>
        <v/>
      </c>
      <c r="G185" s="173"/>
      <c r="H185" s="540"/>
      <c r="I185" s="543"/>
      <c r="J185" s="543"/>
      <c r="K185" s="546"/>
      <c r="L185" s="549"/>
    </row>
    <row r="186" spans="1:12" s="47" customFormat="1" ht="15" customHeight="1">
      <c r="A186" s="532">
        <v>46</v>
      </c>
      <c r="B186" s="535"/>
      <c r="C186" s="536"/>
      <c r="D186" s="537"/>
      <c r="E186" s="185"/>
      <c r="F186" s="164" t="str">
        <f>IF(E186&lt;&gt;"",VLOOKUP(E186,コード表!$C$2:$D$159,2,FALSE),"")</f>
        <v/>
      </c>
      <c r="G186" s="171"/>
      <c r="H186" s="538"/>
      <c r="I186" s="541"/>
      <c r="J186" s="541"/>
      <c r="K186" s="544"/>
      <c r="L186" s="547"/>
    </row>
    <row r="187" spans="1:12" s="47" customFormat="1" ht="15" customHeight="1">
      <c r="A187" s="533"/>
      <c r="B187" s="535"/>
      <c r="C187" s="536"/>
      <c r="D187" s="537"/>
      <c r="E187" s="183"/>
      <c r="F187" s="165" t="str">
        <f>IF(E187&lt;&gt;"",VLOOKUP(E187,コード表!$C$2:$D$159,2,FALSE),"")</f>
        <v/>
      </c>
      <c r="G187" s="172"/>
      <c r="H187" s="539"/>
      <c r="I187" s="542"/>
      <c r="J187" s="542"/>
      <c r="K187" s="545"/>
      <c r="L187" s="548"/>
    </row>
    <row r="188" spans="1:12" s="47" customFormat="1" ht="15" customHeight="1">
      <c r="A188" s="533"/>
      <c r="B188" s="535"/>
      <c r="C188" s="536"/>
      <c r="D188" s="537"/>
      <c r="E188" s="183"/>
      <c r="F188" s="165" t="str">
        <f>IF(E188&lt;&gt;"",VLOOKUP(E188,コード表!$C$2:$D$159,2,FALSE),"")</f>
        <v/>
      </c>
      <c r="G188" s="172"/>
      <c r="H188" s="539"/>
      <c r="I188" s="542"/>
      <c r="J188" s="542"/>
      <c r="K188" s="545"/>
      <c r="L188" s="548"/>
    </row>
    <row r="189" spans="1:12" s="47" customFormat="1" ht="15" customHeight="1">
      <c r="A189" s="534"/>
      <c r="B189" s="535"/>
      <c r="C189" s="536"/>
      <c r="D189" s="537"/>
      <c r="E189" s="184"/>
      <c r="F189" s="166" t="str">
        <f>IF(E189&lt;&gt;"",VLOOKUP(E189,コード表!$C$2:$D$159,2,FALSE),"")</f>
        <v/>
      </c>
      <c r="G189" s="173"/>
      <c r="H189" s="540"/>
      <c r="I189" s="543"/>
      <c r="J189" s="543"/>
      <c r="K189" s="546"/>
      <c r="L189" s="549"/>
    </row>
    <row r="190" spans="1:12" s="47" customFormat="1" ht="15" customHeight="1">
      <c r="A190" s="532">
        <v>47</v>
      </c>
      <c r="B190" s="535"/>
      <c r="C190" s="536"/>
      <c r="D190" s="537"/>
      <c r="E190" s="185"/>
      <c r="F190" s="164" t="str">
        <f>IF(E190&lt;&gt;"",VLOOKUP(E190,コード表!$C$2:$D$159,2,FALSE),"")</f>
        <v/>
      </c>
      <c r="G190" s="171"/>
      <c r="H190" s="538"/>
      <c r="I190" s="541"/>
      <c r="J190" s="541"/>
      <c r="K190" s="544"/>
      <c r="L190" s="547"/>
    </row>
    <row r="191" spans="1:12" s="47" customFormat="1" ht="15" customHeight="1">
      <c r="A191" s="533"/>
      <c r="B191" s="535"/>
      <c r="C191" s="536"/>
      <c r="D191" s="537"/>
      <c r="E191" s="183"/>
      <c r="F191" s="165" t="str">
        <f>IF(E191&lt;&gt;"",VLOOKUP(E191,コード表!$C$2:$D$159,2,FALSE),"")</f>
        <v/>
      </c>
      <c r="G191" s="172"/>
      <c r="H191" s="539"/>
      <c r="I191" s="542"/>
      <c r="J191" s="542"/>
      <c r="K191" s="545"/>
      <c r="L191" s="548"/>
    </row>
    <row r="192" spans="1:12" s="47" customFormat="1" ht="15" customHeight="1">
      <c r="A192" s="533"/>
      <c r="B192" s="535"/>
      <c r="C192" s="536"/>
      <c r="D192" s="537"/>
      <c r="E192" s="183"/>
      <c r="F192" s="165" t="str">
        <f>IF(E192&lt;&gt;"",VLOOKUP(E192,コード表!$C$2:$D$159,2,FALSE),"")</f>
        <v/>
      </c>
      <c r="G192" s="172"/>
      <c r="H192" s="539"/>
      <c r="I192" s="542"/>
      <c r="J192" s="542"/>
      <c r="K192" s="545"/>
      <c r="L192" s="548"/>
    </row>
    <row r="193" spans="1:12" s="47" customFormat="1" ht="15" customHeight="1">
      <c r="A193" s="534"/>
      <c r="B193" s="535"/>
      <c r="C193" s="536"/>
      <c r="D193" s="537"/>
      <c r="E193" s="184"/>
      <c r="F193" s="166" t="str">
        <f>IF(E193&lt;&gt;"",VLOOKUP(E193,コード表!$C$2:$D$159,2,FALSE),"")</f>
        <v/>
      </c>
      <c r="G193" s="173"/>
      <c r="H193" s="540"/>
      <c r="I193" s="543"/>
      <c r="J193" s="543"/>
      <c r="K193" s="546"/>
      <c r="L193" s="549"/>
    </row>
    <row r="194" spans="1:12" s="47" customFormat="1" ht="15" customHeight="1">
      <c r="A194" s="532">
        <v>48</v>
      </c>
      <c r="B194" s="535"/>
      <c r="C194" s="536"/>
      <c r="D194" s="537"/>
      <c r="E194" s="185"/>
      <c r="F194" s="164" t="str">
        <f>IF(E194&lt;&gt;"",VLOOKUP(E194,コード表!$C$2:$D$159,2,FALSE),"")</f>
        <v/>
      </c>
      <c r="G194" s="171"/>
      <c r="H194" s="538"/>
      <c r="I194" s="541"/>
      <c r="J194" s="541"/>
      <c r="K194" s="544"/>
      <c r="L194" s="547"/>
    </row>
    <row r="195" spans="1:12" s="47" customFormat="1" ht="15" customHeight="1">
      <c r="A195" s="533"/>
      <c r="B195" s="535"/>
      <c r="C195" s="536"/>
      <c r="D195" s="537"/>
      <c r="E195" s="183"/>
      <c r="F195" s="165" t="str">
        <f>IF(E195&lt;&gt;"",VLOOKUP(E195,コード表!$C$2:$D$159,2,FALSE),"")</f>
        <v/>
      </c>
      <c r="G195" s="172"/>
      <c r="H195" s="539"/>
      <c r="I195" s="542"/>
      <c r="J195" s="542"/>
      <c r="K195" s="545"/>
      <c r="L195" s="548"/>
    </row>
    <row r="196" spans="1:12" s="47" customFormat="1" ht="15" customHeight="1">
      <c r="A196" s="533"/>
      <c r="B196" s="535"/>
      <c r="C196" s="536"/>
      <c r="D196" s="537"/>
      <c r="E196" s="183"/>
      <c r="F196" s="165" t="str">
        <f>IF(E196&lt;&gt;"",VLOOKUP(E196,コード表!$C$2:$D$159,2,FALSE),"")</f>
        <v/>
      </c>
      <c r="G196" s="172"/>
      <c r="H196" s="539"/>
      <c r="I196" s="542"/>
      <c r="J196" s="542"/>
      <c r="K196" s="545"/>
      <c r="L196" s="548"/>
    </row>
    <row r="197" spans="1:12" s="47" customFormat="1" ht="15" customHeight="1">
      <c r="A197" s="534"/>
      <c r="B197" s="535"/>
      <c r="C197" s="536"/>
      <c r="D197" s="537"/>
      <c r="E197" s="184"/>
      <c r="F197" s="166" t="str">
        <f>IF(E197&lt;&gt;"",VLOOKUP(E197,コード表!$C$2:$D$159,2,FALSE),"")</f>
        <v/>
      </c>
      <c r="G197" s="173"/>
      <c r="H197" s="540"/>
      <c r="I197" s="543"/>
      <c r="J197" s="543"/>
      <c r="K197" s="546"/>
      <c r="L197" s="549"/>
    </row>
    <row r="198" spans="1:12" s="47" customFormat="1" ht="15" customHeight="1">
      <c r="A198" s="532">
        <v>49</v>
      </c>
      <c r="B198" s="535"/>
      <c r="C198" s="536"/>
      <c r="D198" s="537"/>
      <c r="E198" s="185"/>
      <c r="F198" s="164" t="str">
        <f>IF(E198&lt;&gt;"",VLOOKUP(E198,コード表!$C$2:$D$159,2,FALSE),"")</f>
        <v/>
      </c>
      <c r="G198" s="171"/>
      <c r="H198" s="538"/>
      <c r="I198" s="541"/>
      <c r="J198" s="541"/>
      <c r="K198" s="544"/>
      <c r="L198" s="547"/>
    </row>
    <row r="199" spans="1:12" s="47" customFormat="1" ht="15" customHeight="1">
      <c r="A199" s="533"/>
      <c r="B199" s="535"/>
      <c r="C199" s="536"/>
      <c r="D199" s="537"/>
      <c r="E199" s="183"/>
      <c r="F199" s="165" t="str">
        <f>IF(E199&lt;&gt;"",VLOOKUP(E199,コード表!$C$2:$D$159,2,FALSE),"")</f>
        <v/>
      </c>
      <c r="G199" s="172"/>
      <c r="H199" s="539"/>
      <c r="I199" s="542"/>
      <c r="J199" s="542"/>
      <c r="K199" s="545"/>
      <c r="L199" s="548"/>
    </row>
    <row r="200" spans="1:12" s="47" customFormat="1" ht="15" customHeight="1">
      <c r="A200" s="533"/>
      <c r="B200" s="535"/>
      <c r="C200" s="536"/>
      <c r="D200" s="537"/>
      <c r="E200" s="183"/>
      <c r="F200" s="165" t="str">
        <f>IF(E200&lt;&gt;"",VLOOKUP(E200,コード表!$C$2:$D$159,2,FALSE),"")</f>
        <v/>
      </c>
      <c r="G200" s="172"/>
      <c r="H200" s="539"/>
      <c r="I200" s="542"/>
      <c r="J200" s="542"/>
      <c r="K200" s="545"/>
      <c r="L200" s="548"/>
    </row>
    <row r="201" spans="1:12" s="47" customFormat="1" ht="15" customHeight="1">
      <c r="A201" s="534"/>
      <c r="B201" s="535"/>
      <c r="C201" s="536"/>
      <c r="D201" s="537"/>
      <c r="E201" s="184"/>
      <c r="F201" s="166" t="str">
        <f>IF(E201&lt;&gt;"",VLOOKUP(E201,コード表!$C$2:$D$159,2,FALSE),"")</f>
        <v/>
      </c>
      <c r="G201" s="173"/>
      <c r="H201" s="540"/>
      <c r="I201" s="543"/>
      <c r="J201" s="543"/>
      <c r="K201" s="546"/>
      <c r="L201" s="549"/>
    </row>
    <row r="202" spans="1:12" s="47" customFormat="1" ht="15" customHeight="1">
      <c r="A202" s="532">
        <v>50</v>
      </c>
      <c r="B202" s="535"/>
      <c r="C202" s="536"/>
      <c r="D202" s="537"/>
      <c r="E202" s="185"/>
      <c r="F202" s="164" t="str">
        <f>IF(E202&lt;&gt;"",VLOOKUP(E202,コード表!$C$2:$D$159,2,FALSE),"")</f>
        <v/>
      </c>
      <c r="G202" s="171"/>
      <c r="H202" s="538"/>
      <c r="I202" s="541"/>
      <c r="J202" s="541"/>
      <c r="K202" s="544"/>
      <c r="L202" s="547"/>
    </row>
    <row r="203" spans="1:12" s="47" customFormat="1" ht="15" customHeight="1">
      <c r="A203" s="533"/>
      <c r="B203" s="535"/>
      <c r="C203" s="536"/>
      <c r="D203" s="537"/>
      <c r="E203" s="183"/>
      <c r="F203" s="165" t="str">
        <f>IF(E203&lt;&gt;"",VLOOKUP(E203,コード表!$C$2:$D$159,2,FALSE),"")</f>
        <v/>
      </c>
      <c r="G203" s="172"/>
      <c r="H203" s="539"/>
      <c r="I203" s="542"/>
      <c r="J203" s="542"/>
      <c r="K203" s="545"/>
      <c r="L203" s="548"/>
    </row>
    <row r="204" spans="1:12" s="47" customFormat="1" ht="15" customHeight="1">
      <c r="A204" s="533"/>
      <c r="B204" s="535"/>
      <c r="C204" s="536"/>
      <c r="D204" s="537"/>
      <c r="E204" s="183"/>
      <c r="F204" s="165" t="str">
        <f>IF(E204&lt;&gt;"",VLOOKUP(E204,コード表!$C$2:$D$159,2,FALSE),"")</f>
        <v/>
      </c>
      <c r="G204" s="172"/>
      <c r="H204" s="539"/>
      <c r="I204" s="542"/>
      <c r="J204" s="542"/>
      <c r="K204" s="545"/>
      <c r="L204" s="548"/>
    </row>
    <row r="205" spans="1:12" s="47" customFormat="1" ht="15" customHeight="1" thickBot="1">
      <c r="A205" s="534"/>
      <c r="B205" s="550"/>
      <c r="C205" s="551"/>
      <c r="D205" s="552"/>
      <c r="E205" s="186"/>
      <c r="F205" s="166" t="str">
        <f>IF(E205&lt;&gt;"",VLOOKUP(E205,コード表!$C$2:$D$159,2,FALSE),"")</f>
        <v/>
      </c>
      <c r="G205" s="173"/>
      <c r="H205" s="553"/>
      <c r="I205" s="554"/>
      <c r="J205" s="554"/>
      <c r="K205" s="555"/>
      <c r="L205" s="556"/>
    </row>
    <row r="206" spans="1:12" s="47" customFormat="1" ht="15" customHeight="1">
      <c r="A206" s="532">
        <v>51</v>
      </c>
      <c r="B206" s="557"/>
      <c r="C206" s="558"/>
      <c r="D206" s="559"/>
      <c r="E206" s="182"/>
      <c r="F206" s="164" t="str">
        <f>IF(E206&lt;&gt;"",VLOOKUP(E206,コード表!$C$2:$D$159,2,FALSE),"")</f>
        <v/>
      </c>
      <c r="G206" s="171"/>
      <c r="H206" s="560"/>
      <c r="I206" s="561"/>
      <c r="J206" s="561"/>
      <c r="K206" s="562"/>
      <c r="L206" s="563"/>
    </row>
    <row r="207" spans="1:12" s="47" customFormat="1" ht="15" customHeight="1">
      <c r="A207" s="533"/>
      <c r="B207" s="535"/>
      <c r="C207" s="536"/>
      <c r="D207" s="537"/>
      <c r="E207" s="183"/>
      <c r="F207" s="165" t="str">
        <f>IF(E207&lt;&gt;"",VLOOKUP(E207,コード表!$C$2:$D$159,2,FALSE),"")</f>
        <v/>
      </c>
      <c r="G207" s="172"/>
      <c r="H207" s="539"/>
      <c r="I207" s="542"/>
      <c r="J207" s="542"/>
      <c r="K207" s="545"/>
      <c r="L207" s="548"/>
    </row>
    <row r="208" spans="1:12" s="47" customFormat="1" ht="15" customHeight="1">
      <c r="A208" s="533"/>
      <c r="B208" s="535"/>
      <c r="C208" s="536"/>
      <c r="D208" s="537"/>
      <c r="E208" s="183"/>
      <c r="F208" s="165" t="str">
        <f>IF(E208&lt;&gt;"",VLOOKUP(E208,コード表!$C$2:$D$159,2,FALSE),"")</f>
        <v/>
      </c>
      <c r="G208" s="172"/>
      <c r="H208" s="539"/>
      <c r="I208" s="542"/>
      <c r="J208" s="542"/>
      <c r="K208" s="545"/>
      <c r="L208" s="548"/>
    </row>
    <row r="209" spans="1:12" s="47" customFormat="1" ht="15" customHeight="1">
      <c r="A209" s="534"/>
      <c r="B209" s="535"/>
      <c r="C209" s="536"/>
      <c r="D209" s="537"/>
      <c r="E209" s="184"/>
      <c r="F209" s="166" t="str">
        <f>IF(E209&lt;&gt;"",VLOOKUP(E209,コード表!$C$2:$D$159,2,FALSE),"")</f>
        <v/>
      </c>
      <c r="G209" s="173"/>
      <c r="H209" s="540"/>
      <c r="I209" s="543"/>
      <c r="J209" s="543"/>
      <c r="K209" s="546"/>
      <c r="L209" s="549"/>
    </row>
    <row r="210" spans="1:12" s="47" customFormat="1" ht="15" customHeight="1">
      <c r="A210" s="532">
        <v>52</v>
      </c>
      <c r="B210" s="535"/>
      <c r="C210" s="536"/>
      <c r="D210" s="537"/>
      <c r="E210" s="185"/>
      <c r="F210" s="164" t="str">
        <f>IF(E210&lt;&gt;"",VLOOKUP(E210,コード表!$C$2:$D$159,2,FALSE),"")</f>
        <v/>
      </c>
      <c r="G210" s="171"/>
      <c r="H210" s="538"/>
      <c r="I210" s="541"/>
      <c r="J210" s="541"/>
      <c r="K210" s="544"/>
      <c r="L210" s="547"/>
    </row>
    <row r="211" spans="1:12" s="47" customFormat="1" ht="15" customHeight="1">
      <c r="A211" s="533"/>
      <c r="B211" s="535"/>
      <c r="C211" s="536"/>
      <c r="D211" s="537"/>
      <c r="E211" s="183"/>
      <c r="F211" s="165" t="str">
        <f>IF(E211&lt;&gt;"",VLOOKUP(E211,コード表!$C$2:$D$159,2,FALSE),"")</f>
        <v/>
      </c>
      <c r="G211" s="172"/>
      <c r="H211" s="539"/>
      <c r="I211" s="542"/>
      <c r="J211" s="542"/>
      <c r="K211" s="545"/>
      <c r="L211" s="548"/>
    </row>
    <row r="212" spans="1:12" s="47" customFormat="1" ht="15" customHeight="1">
      <c r="A212" s="533"/>
      <c r="B212" s="535"/>
      <c r="C212" s="536"/>
      <c r="D212" s="537"/>
      <c r="E212" s="183"/>
      <c r="F212" s="165" t="str">
        <f>IF(E212&lt;&gt;"",VLOOKUP(E212,コード表!$C$2:$D$159,2,FALSE),"")</f>
        <v/>
      </c>
      <c r="G212" s="172"/>
      <c r="H212" s="539"/>
      <c r="I212" s="542"/>
      <c r="J212" s="542"/>
      <c r="K212" s="545"/>
      <c r="L212" s="548"/>
    </row>
    <row r="213" spans="1:12" s="47" customFormat="1" ht="15" customHeight="1">
      <c r="A213" s="534"/>
      <c r="B213" s="535"/>
      <c r="C213" s="536"/>
      <c r="D213" s="537"/>
      <c r="E213" s="184"/>
      <c r="F213" s="166" t="str">
        <f>IF(E213&lt;&gt;"",VLOOKUP(E213,コード表!$C$2:$D$159,2,FALSE),"")</f>
        <v/>
      </c>
      <c r="G213" s="173"/>
      <c r="H213" s="540"/>
      <c r="I213" s="543"/>
      <c r="J213" s="543"/>
      <c r="K213" s="546"/>
      <c r="L213" s="549"/>
    </row>
    <row r="214" spans="1:12" s="47" customFormat="1" ht="15" customHeight="1">
      <c r="A214" s="532">
        <v>53</v>
      </c>
      <c r="B214" s="535"/>
      <c r="C214" s="536"/>
      <c r="D214" s="537"/>
      <c r="E214" s="185"/>
      <c r="F214" s="164" t="str">
        <f>IF(E214&lt;&gt;"",VLOOKUP(E214,コード表!$C$2:$D$159,2,FALSE),"")</f>
        <v/>
      </c>
      <c r="G214" s="171"/>
      <c r="H214" s="538"/>
      <c r="I214" s="541"/>
      <c r="J214" s="541"/>
      <c r="K214" s="544"/>
      <c r="L214" s="547"/>
    </row>
    <row r="215" spans="1:12" s="47" customFormat="1" ht="15" customHeight="1">
      <c r="A215" s="533"/>
      <c r="B215" s="535"/>
      <c r="C215" s="536"/>
      <c r="D215" s="537"/>
      <c r="E215" s="183"/>
      <c r="F215" s="165" t="str">
        <f>IF(E215&lt;&gt;"",VLOOKUP(E215,コード表!$C$2:$D$159,2,FALSE),"")</f>
        <v/>
      </c>
      <c r="G215" s="172"/>
      <c r="H215" s="539"/>
      <c r="I215" s="542"/>
      <c r="J215" s="542"/>
      <c r="K215" s="545"/>
      <c r="L215" s="548"/>
    </row>
    <row r="216" spans="1:12" s="47" customFormat="1" ht="15" customHeight="1">
      <c r="A216" s="533"/>
      <c r="B216" s="535"/>
      <c r="C216" s="536"/>
      <c r="D216" s="537"/>
      <c r="E216" s="183"/>
      <c r="F216" s="165" t="str">
        <f>IF(E216&lt;&gt;"",VLOOKUP(E216,コード表!$C$2:$D$159,2,FALSE),"")</f>
        <v/>
      </c>
      <c r="G216" s="172"/>
      <c r="H216" s="539"/>
      <c r="I216" s="542"/>
      <c r="J216" s="542"/>
      <c r="K216" s="545"/>
      <c r="L216" s="548"/>
    </row>
    <row r="217" spans="1:12" s="47" customFormat="1" ht="15" customHeight="1">
      <c r="A217" s="534"/>
      <c r="B217" s="535"/>
      <c r="C217" s="536"/>
      <c r="D217" s="537"/>
      <c r="E217" s="184"/>
      <c r="F217" s="166" t="str">
        <f>IF(E217&lt;&gt;"",VLOOKUP(E217,コード表!$C$2:$D$159,2,FALSE),"")</f>
        <v/>
      </c>
      <c r="G217" s="173"/>
      <c r="H217" s="540"/>
      <c r="I217" s="543"/>
      <c r="J217" s="543"/>
      <c r="K217" s="546"/>
      <c r="L217" s="549"/>
    </row>
    <row r="218" spans="1:12" s="47" customFormat="1" ht="15" customHeight="1">
      <c r="A218" s="532">
        <v>54</v>
      </c>
      <c r="B218" s="535"/>
      <c r="C218" s="536"/>
      <c r="D218" s="537"/>
      <c r="E218" s="185"/>
      <c r="F218" s="164" t="str">
        <f>IF(E218&lt;&gt;"",VLOOKUP(E218,コード表!$C$2:$D$159,2,FALSE),"")</f>
        <v/>
      </c>
      <c r="G218" s="171"/>
      <c r="H218" s="538"/>
      <c r="I218" s="541"/>
      <c r="J218" s="541"/>
      <c r="K218" s="544"/>
      <c r="L218" s="547"/>
    </row>
    <row r="219" spans="1:12" s="47" customFormat="1" ht="15" customHeight="1">
      <c r="A219" s="533"/>
      <c r="B219" s="535"/>
      <c r="C219" s="536"/>
      <c r="D219" s="537"/>
      <c r="E219" s="183"/>
      <c r="F219" s="165" t="str">
        <f>IF(E219&lt;&gt;"",VLOOKUP(E219,コード表!$C$2:$D$159,2,FALSE),"")</f>
        <v/>
      </c>
      <c r="G219" s="172"/>
      <c r="H219" s="539"/>
      <c r="I219" s="542"/>
      <c r="J219" s="542"/>
      <c r="K219" s="545"/>
      <c r="L219" s="548"/>
    </row>
    <row r="220" spans="1:12" s="47" customFormat="1" ht="15" customHeight="1">
      <c r="A220" s="533"/>
      <c r="B220" s="535"/>
      <c r="C220" s="536"/>
      <c r="D220" s="537"/>
      <c r="E220" s="183"/>
      <c r="F220" s="165" t="str">
        <f>IF(E220&lt;&gt;"",VLOOKUP(E220,コード表!$C$2:$D$159,2,FALSE),"")</f>
        <v/>
      </c>
      <c r="G220" s="172"/>
      <c r="H220" s="539"/>
      <c r="I220" s="542"/>
      <c r="J220" s="542"/>
      <c r="K220" s="545"/>
      <c r="L220" s="548"/>
    </row>
    <row r="221" spans="1:12" s="47" customFormat="1" ht="15" customHeight="1">
      <c r="A221" s="534"/>
      <c r="B221" s="535"/>
      <c r="C221" s="536"/>
      <c r="D221" s="537"/>
      <c r="E221" s="184"/>
      <c r="F221" s="166" t="str">
        <f>IF(E221&lt;&gt;"",VLOOKUP(E221,コード表!$C$2:$D$159,2,FALSE),"")</f>
        <v/>
      </c>
      <c r="G221" s="173"/>
      <c r="H221" s="540"/>
      <c r="I221" s="543"/>
      <c r="J221" s="543"/>
      <c r="K221" s="546"/>
      <c r="L221" s="549"/>
    </row>
    <row r="222" spans="1:12" s="47" customFormat="1" ht="15" customHeight="1">
      <c r="A222" s="532">
        <v>55</v>
      </c>
      <c r="B222" s="535"/>
      <c r="C222" s="536"/>
      <c r="D222" s="537"/>
      <c r="E222" s="185"/>
      <c r="F222" s="164" t="str">
        <f>IF(E222&lt;&gt;"",VLOOKUP(E222,コード表!$C$2:$D$159,2,FALSE),"")</f>
        <v/>
      </c>
      <c r="G222" s="171"/>
      <c r="H222" s="538"/>
      <c r="I222" s="541"/>
      <c r="J222" s="541"/>
      <c r="K222" s="544"/>
      <c r="L222" s="547"/>
    </row>
    <row r="223" spans="1:12" s="47" customFormat="1" ht="15" customHeight="1">
      <c r="A223" s="533"/>
      <c r="B223" s="535"/>
      <c r="C223" s="536"/>
      <c r="D223" s="537"/>
      <c r="E223" s="183"/>
      <c r="F223" s="165" t="str">
        <f>IF(E223&lt;&gt;"",VLOOKUP(E223,コード表!$C$2:$D$159,2,FALSE),"")</f>
        <v/>
      </c>
      <c r="G223" s="172"/>
      <c r="H223" s="539"/>
      <c r="I223" s="542"/>
      <c r="J223" s="542"/>
      <c r="K223" s="545"/>
      <c r="L223" s="548"/>
    </row>
    <row r="224" spans="1:12" s="47" customFormat="1" ht="15" customHeight="1">
      <c r="A224" s="533"/>
      <c r="B224" s="535"/>
      <c r="C224" s="536"/>
      <c r="D224" s="537"/>
      <c r="E224" s="183"/>
      <c r="F224" s="165" t="str">
        <f>IF(E224&lt;&gt;"",VLOOKUP(E224,コード表!$C$2:$D$159,2,FALSE),"")</f>
        <v/>
      </c>
      <c r="G224" s="172"/>
      <c r="H224" s="539"/>
      <c r="I224" s="542"/>
      <c r="J224" s="542"/>
      <c r="K224" s="545"/>
      <c r="L224" s="548"/>
    </row>
    <row r="225" spans="1:12" s="47" customFormat="1" ht="15" customHeight="1">
      <c r="A225" s="534"/>
      <c r="B225" s="535"/>
      <c r="C225" s="536"/>
      <c r="D225" s="537"/>
      <c r="E225" s="184"/>
      <c r="F225" s="166" t="str">
        <f>IF(E225&lt;&gt;"",VLOOKUP(E225,コード表!$C$2:$D$159,2,FALSE),"")</f>
        <v/>
      </c>
      <c r="G225" s="173"/>
      <c r="H225" s="540"/>
      <c r="I225" s="543"/>
      <c r="J225" s="543"/>
      <c r="K225" s="546"/>
      <c r="L225" s="549"/>
    </row>
    <row r="226" spans="1:12" s="47" customFormat="1" ht="15" customHeight="1">
      <c r="A226" s="532">
        <v>56</v>
      </c>
      <c r="B226" s="535"/>
      <c r="C226" s="536"/>
      <c r="D226" s="537"/>
      <c r="E226" s="185"/>
      <c r="F226" s="164" t="str">
        <f>IF(E226&lt;&gt;"",VLOOKUP(E226,コード表!$C$2:$D$159,2,FALSE),"")</f>
        <v/>
      </c>
      <c r="G226" s="171"/>
      <c r="H226" s="538"/>
      <c r="I226" s="541"/>
      <c r="J226" s="541"/>
      <c r="K226" s="544"/>
      <c r="L226" s="547"/>
    </row>
    <row r="227" spans="1:12" s="47" customFormat="1" ht="15" customHeight="1">
      <c r="A227" s="533"/>
      <c r="B227" s="535"/>
      <c r="C227" s="536"/>
      <c r="D227" s="537"/>
      <c r="E227" s="183"/>
      <c r="F227" s="165" t="str">
        <f>IF(E227&lt;&gt;"",VLOOKUP(E227,コード表!$C$2:$D$159,2,FALSE),"")</f>
        <v/>
      </c>
      <c r="G227" s="172"/>
      <c r="H227" s="539"/>
      <c r="I227" s="542"/>
      <c r="J227" s="542"/>
      <c r="K227" s="545"/>
      <c r="L227" s="548"/>
    </row>
    <row r="228" spans="1:12" s="47" customFormat="1" ht="15" customHeight="1">
      <c r="A228" s="533"/>
      <c r="B228" s="535"/>
      <c r="C228" s="536"/>
      <c r="D228" s="537"/>
      <c r="E228" s="183"/>
      <c r="F228" s="165" t="str">
        <f>IF(E228&lt;&gt;"",VLOOKUP(E228,コード表!$C$2:$D$159,2,FALSE),"")</f>
        <v/>
      </c>
      <c r="G228" s="172"/>
      <c r="H228" s="539"/>
      <c r="I228" s="542"/>
      <c r="J228" s="542"/>
      <c r="K228" s="545"/>
      <c r="L228" s="548"/>
    </row>
    <row r="229" spans="1:12" s="47" customFormat="1" ht="15" customHeight="1">
      <c r="A229" s="534"/>
      <c r="B229" s="535"/>
      <c r="C229" s="536"/>
      <c r="D229" s="537"/>
      <c r="E229" s="184"/>
      <c r="F229" s="166" t="str">
        <f>IF(E229&lt;&gt;"",VLOOKUP(E229,コード表!$C$2:$D$159,2,FALSE),"")</f>
        <v/>
      </c>
      <c r="G229" s="173"/>
      <c r="H229" s="540"/>
      <c r="I229" s="543"/>
      <c r="J229" s="543"/>
      <c r="K229" s="546"/>
      <c r="L229" s="549"/>
    </row>
    <row r="230" spans="1:12" s="47" customFormat="1" ht="15" customHeight="1">
      <c r="A230" s="532">
        <v>57</v>
      </c>
      <c r="B230" s="535"/>
      <c r="C230" s="536"/>
      <c r="D230" s="537"/>
      <c r="E230" s="185"/>
      <c r="F230" s="164" t="str">
        <f>IF(E230&lt;&gt;"",VLOOKUP(E230,コード表!$C$2:$D$159,2,FALSE),"")</f>
        <v/>
      </c>
      <c r="G230" s="171"/>
      <c r="H230" s="538"/>
      <c r="I230" s="541"/>
      <c r="J230" s="541"/>
      <c r="K230" s="544"/>
      <c r="L230" s="547"/>
    </row>
    <row r="231" spans="1:12" s="47" customFormat="1" ht="15" customHeight="1">
      <c r="A231" s="533"/>
      <c r="B231" s="535"/>
      <c r="C231" s="536"/>
      <c r="D231" s="537"/>
      <c r="E231" s="183"/>
      <c r="F231" s="165" t="str">
        <f>IF(E231&lt;&gt;"",VLOOKUP(E231,コード表!$C$2:$D$159,2,FALSE),"")</f>
        <v/>
      </c>
      <c r="G231" s="172"/>
      <c r="H231" s="539"/>
      <c r="I231" s="542"/>
      <c r="J231" s="542"/>
      <c r="K231" s="545"/>
      <c r="L231" s="548"/>
    </row>
    <row r="232" spans="1:12" s="47" customFormat="1" ht="15" customHeight="1">
      <c r="A232" s="533"/>
      <c r="B232" s="535"/>
      <c r="C232" s="536"/>
      <c r="D232" s="537"/>
      <c r="E232" s="183"/>
      <c r="F232" s="165" t="str">
        <f>IF(E232&lt;&gt;"",VLOOKUP(E232,コード表!$C$2:$D$159,2,FALSE),"")</f>
        <v/>
      </c>
      <c r="G232" s="172"/>
      <c r="H232" s="539"/>
      <c r="I232" s="542"/>
      <c r="J232" s="542"/>
      <c r="K232" s="545"/>
      <c r="L232" s="548"/>
    </row>
    <row r="233" spans="1:12" s="47" customFormat="1" ht="15" customHeight="1">
      <c r="A233" s="534"/>
      <c r="B233" s="535"/>
      <c r="C233" s="536"/>
      <c r="D233" s="537"/>
      <c r="E233" s="184"/>
      <c r="F233" s="166" t="str">
        <f>IF(E233&lt;&gt;"",VLOOKUP(E233,コード表!$C$2:$D$159,2,FALSE),"")</f>
        <v/>
      </c>
      <c r="G233" s="173"/>
      <c r="H233" s="540"/>
      <c r="I233" s="543"/>
      <c r="J233" s="543"/>
      <c r="K233" s="546"/>
      <c r="L233" s="549"/>
    </row>
    <row r="234" spans="1:12" s="47" customFormat="1" ht="15" customHeight="1">
      <c r="A234" s="532">
        <v>58</v>
      </c>
      <c r="B234" s="535"/>
      <c r="C234" s="536"/>
      <c r="D234" s="537"/>
      <c r="E234" s="185"/>
      <c r="F234" s="164" t="str">
        <f>IF(E234&lt;&gt;"",VLOOKUP(E234,コード表!$C$2:$D$159,2,FALSE),"")</f>
        <v/>
      </c>
      <c r="G234" s="171"/>
      <c r="H234" s="538"/>
      <c r="I234" s="541"/>
      <c r="J234" s="541"/>
      <c r="K234" s="544"/>
      <c r="L234" s="547"/>
    </row>
    <row r="235" spans="1:12" s="47" customFormat="1" ht="15" customHeight="1">
      <c r="A235" s="533"/>
      <c r="B235" s="535"/>
      <c r="C235" s="536"/>
      <c r="D235" s="537"/>
      <c r="E235" s="183"/>
      <c r="F235" s="165" t="str">
        <f>IF(E235&lt;&gt;"",VLOOKUP(E235,コード表!$C$2:$D$159,2,FALSE),"")</f>
        <v/>
      </c>
      <c r="G235" s="172"/>
      <c r="H235" s="539"/>
      <c r="I235" s="542"/>
      <c r="J235" s="542"/>
      <c r="K235" s="545"/>
      <c r="L235" s="548"/>
    </row>
    <row r="236" spans="1:12" s="47" customFormat="1" ht="15" customHeight="1">
      <c r="A236" s="533"/>
      <c r="B236" s="535"/>
      <c r="C236" s="536"/>
      <c r="D236" s="537"/>
      <c r="E236" s="183"/>
      <c r="F236" s="165" t="str">
        <f>IF(E236&lt;&gt;"",VLOOKUP(E236,コード表!$C$2:$D$159,2,FALSE),"")</f>
        <v/>
      </c>
      <c r="G236" s="172"/>
      <c r="H236" s="539"/>
      <c r="I236" s="542"/>
      <c r="J236" s="542"/>
      <c r="K236" s="545"/>
      <c r="L236" s="548"/>
    </row>
    <row r="237" spans="1:12" s="47" customFormat="1" ht="15" customHeight="1">
      <c r="A237" s="534"/>
      <c r="B237" s="535"/>
      <c r="C237" s="536"/>
      <c r="D237" s="537"/>
      <c r="E237" s="184"/>
      <c r="F237" s="166" t="str">
        <f>IF(E237&lt;&gt;"",VLOOKUP(E237,コード表!$C$2:$D$159,2,FALSE),"")</f>
        <v/>
      </c>
      <c r="G237" s="173"/>
      <c r="H237" s="540"/>
      <c r="I237" s="543"/>
      <c r="J237" s="543"/>
      <c r="K237" s="546"/>
      <c r="L237" s="549"/>
    </row>
    <row r="238" spans="1:12" s="47" customFormat="1" ht="15" customHeight="1">
      <c r="A238" s="532">
        <v>59</v>
      </c>
      <c r="B238" s="535"/>
      <c r="C238" s="536"/>
      <c r="D238" s="537"/>
      <c r="E238" s="185"/>
      <c r="F238" s="164" t="str">
        <f>IF(E238&lt;&gt;"",VLOOKUP(E238,コード表!$C$2:$D$159,2,FALSE),"")</f>
        <v/>
      </c>
      <c r="G238" s="171"/>
      <c r="H238" s="538"/>
      <c r="I238" s="541"/>
      <c r="J238" s="541"/>
      <c r="K238" s="544"/>
      <c r="L238" s="547"/>
    </row>
    <row r="239" spans="1:12" s="47" customFormat="1" ht="15" customHeight="1">
      <c r="A239" s="533"/>
      <c r="B239" s="535"/>
      <c r="C239" s="536"/>
      <c r="D239" s="537"/>
      <c r="E239" s="183"/>
      <c r="F239" s="165" t="str">
        <f>IF(E239&lt;&gt;"",VLOOKUP(E239,コード表!$C$2:$D$159,2,FALSE),"")</f>
        <v/>
      </c>
      <c r="G239" s="172"/>
      <c r="H239" s="539"/>
      <c r="I239" s="542"/>
      <c r="J239" s="542"/>
      <c r="K239" s="545"/>
      <c r="L239" s="548"/>
    </row>
    <row r="240" spans="1:12" s="47" customFormat="1" ht="15" customHeight="1">
      <c r="A240" s="533"/>
      <c r="B240" s="535"/>
      <c r="C240" s="536"/>
      <c r="D240" s="537"/>
      <c r="E240" s="183"/>
      <c r="F240" s="165" t="str">
        <f>IF(E240&lt;&gt;"",VLOOKUP(E240,コード表!$C$2:$D$159,2,FALSE),"")</f>
        <v/>
      </c>
      <c r="G240" s="172"/>
      <c r="H240" s="539"/>
      <c r="I240" s="542"/>
      <c r="J240" s="542"/>
      <c r="K240" s="545"/>
      <c r="L240" s="548"/>
    </row>
    <row r="241" spans="1:12" s="47" customFormat="1" ht="15" customHeight="1">
      <c r="A241" s="534"/>
      <c r="B241" s="535"/>
      <c r="C241" s="536"/>
      <c r="D241" s="537"/>
      <c r="E241" s="184"/>
      <c r="F241" s="166" t="str">
        <f>IF(E241&lt;&gt;"",VLOOKUP(E241,コード表!$C$2:$D$159,2,FALSE),"")</f>
        <v/>
      </c>
      <c r="G241" s="173"/>
      <c r="H241" s="540"/>
      <c r="I241" s="543"/>
      <c r="J241" s="543"/>
      <c r="K241" s="546"/>
      <c r="L241" s="549"/>
    </row>
    <row r="242" spans="1:12" s="47" customFormat="1" ht="15" customHeight="1">
      <c r="A242" s="532">
        <v>60</v>
      </c>
      <c r="B242" s="535"/>
      <c r="C242" s="536"/>
      <c r="D242" s="537"/>
      <c r="E242" s="185"/>
      <c r="F242" s="164" t="str">
        <f>IF(E242&lt;&gt;"",VLOOKUP(E242,コード表!$C$2:$D$159,2,FALSE),"")</f>
        <v/>
      </c>
      <c r="G242" s="171"/>
      <c r="H242" s="538"/>
      <c r="I242" s="541"/>
      <c r="J242" s="541"/>
      <c r="K242" s="544"/>
      <c r="L242" s="547"/>
    </row>
    <row r="243" spans="1:12" s="47" customFormat="1" ht="15" customHeight="1">
      <c r="A243" s="533"/>
      <c r="B243" s="535"/>
      <c r="C243" s="536"/>
      <c r="D243" s="537"/>
      <c r="E243" s="183"/>
      <c r="F243" s="165" t="str">
        <f>IF(E243&lt;&gt;"",VLOOKUP(E243,コード表!$C$2:$D$159,2,FALSE),"")</f>
        <v/>
      </c>
      <c r="G243" s="172"/>
      <c r="H243" s="539"/>
      <c r="I243" s="542"/>
      <c r="J243" s="542"/>
      <c r="K243" s="545"/>
      <c r="L243" s="548"/>
    </row>
    <row r="244" spans="1:12" s="47" customFormat="1" ht="15" customHeight="1">
      <c r="A244" s="533"/>
      <c r="B244" s="535"/>
      <c r="C244" s="536"/>
      <c r="D244" s="537"/>
      <c r="E244" s="183"/>
      <c r="F244" s="165" t="str">
        <f>IF(E244&lt;&gt;"",VLOOKUP(E244,コード表!$C$2:$D$159,2,FALSE),"")</f>
        <v/>
      </c>
      <c r="G244" s="172"/>
      <c r="H244" s="539"/>
      <c r="I244" s="542"/>
      <c r="J244" s="542"/>
      <c r="K244" s="545"/>
      <c r="L244" s="548"/>
    </row>
    <row r="245" spans="1:12" s="47" customFormat="1" ht="15" customHeight="1" thickBot="1">
      <c r="A245" s="534"/>
      <c r="B245" s="550"/>
      <c r="C245" s="551"/>
      <c r="D245" s="552"/>
      <c r="E245" s="186"/>
      <c r="F245" s="166" t="str">
        <f>IF(E245&lt;&gt;"",VLOOKUP(E245,コード表!$C$2:$D$159,2,FALSE),"")</f>
        <v/>
      </c>
      <c r="G245" s="174"/>
      <c r="H245" s="553"/>
      <c r="I245" s="554"/>
      <c r="J245" s="554"/>
      <c r="K245" s="555"/>
      <c r="L245" s="556"/>
    </row>
    <row r="246" spans="1:12" s="47" customFormat="1" ht="15" customHeight="1">
      <c r="A246" s="532">
        <v>61</v>
      </c>
      <c r="B246" s="557"/>
      <c r="C246" s="558"/>
      <c r="D246" s="570"/>
      <c r="E246" s="182"/>
      <c r="F246" s="161" t="str">
        <f>IF(E246&lt;&gt;"",VLOOKUP(E246,コード表!$C$2:$D$159,2,FALSE),"")</f>
        <v/>
      </c>
      <c r="G246" s="167"/>
      <c r="H246" s="572"/>
      <c r="I246" s="573"/>
      <c r="J246" s="573"/>
      <c r="K246" s="562"/>
      <c r="L246" s="563"/>
    </row>
    <row r="247" spans="1:12" s="47" customFormat="1" ht="15" customHeight="1">
      <c r="A247" s="533"/>
      <c r="B247" s="535"/>
      <c r="C247" s="536"/>
      <c r="D247" s="571"/>
      <c r="E247" s="183"/>
      <c r="F247" s="162" t="str">
        <f>IF(E247&lt;&gt;"",VLOOKUP(E247,コード表!$C$2:$D$159,2,FALSE),"")</f>
        <v/>
      </c>
      <c r="G247" s="168"/>
      <c r="H247" s="565"/>
      <c r="I247" s="568"/>
      <c r="J247" s="568"/>
      <c r="K247" s="545"/>
      <c r="L247" s="548"/>
    </row>
    <row r="248" spans="1:12" s="47" customFormat="1" ht="15" customHeight="1">
      <c r="A248" s="533"/>
      <c r="B248" s="535"/>
      <c r="C248" s="536"/>
      <c r="D248" s="571"/>
      <c r="E248" s="183"/>
      <c r="F248" s="162" t="str">
        <f>IF(E248&lt;&gt;"",VLOOKUP(E248,コード表!$C$2:$D$159,2,FALSE),"")</f>
        <v/>
      </c>
      <c r="G248" s="168"/>
      <c r="H248" s="565"/>
      <c r="I248" s="568"/>
      <c r="J248" s="568"/>
      <c r="K248" s="545"/>
      <c r="L248" s="548"/>
    </row>
    <row r="249" spans="1:12" s="47" customFormat="1" ht="15" customHeight="1">
      <c r="A249" s="534"/>
      <c r="B249" s="535"/>
      <c r="C249" s="536"/>
      <c r="D249" s="571"/>
      <c r="E249" s="184"/>
      <c r="F249" s="163" t="str">
        <f>IF(E249&lt;&gt;"",VLOOKUP(E249,コード表!$C$2:$D$159,2,FALSE),"")</f>
        <v/>
      </c>
      <c r="G249" s="169"/>
      <c r="H249" s="566"/>
      <c r="I249" s="569"/>
      <c r="J249" s="569"/>
      <c r="K249" s="546"/>
      <c r="L249" s="549"/>
    </row>
    <row r="250" spans="1:12" s="47" customFormat="1" ht="15" customHeight="1">
      <c r="A250" s="532">
        <v>62</v>
      </c>
      <c r="B250" s="535"/>
      <c r="C250" s="536"/>
      <c r="D250" s="537"/>
      <c r="E250" s="218"/>
      <c r="F250" s="219" t="str">
        <f>IF(E250&lt;&gt;"",VLOOKUP(E250,コード表!$C$2:$D$159,2,FALSE),"")</f>
        <v/>
      </c>
      <c r="G250" s="220"/>
      <c r="H250" s="565"/>
      <c r="I250" s="568"/>
      <c r="J250" s="568"/>
      <c r="K250" s="545"/>
      <c r="L250" s="548"/>
    </row>
    <row r="251" spans="1:12" s="47" customFormat="1" ht="15" customHeight="1">
      <c r="A251" s="533"/>
      <c r="B251" s="535"/>
      <c r="C251" s="536"/>
      <c r="D251" s="537"/>
      <c r="E251" s="183"/>
      <c r="F251" s="162" t="str">
        <f>IF(E251&lt;&gt;"",VLOOKUP(E251,コード表!$C$2:$D$159,2,FALSE),"")</f>
        <v/>
      </c>
      <c r="G251" s="168"/>
      <c r="H251" s="565"/>
      <c r="I251" s="568"/>
      <c r="J251" s="568"/>
      <c r="K251" s="545"/>
      <c r="L251" s="548"/>
    </row>
    <row r="252" spans="1:12" s="47" customFormat="1" ht="15" customHeight="1">
      <c r="A252" s="533"/>
      <c r="B252" s="535"/>
      <c r="C252" s="536"/>
      <c r="D252" s="537"/>
      <c r="E252" s="218"/>
      <c r="F252" s="162" t="str">
        <f>IF(E252&lt;&gt;"",VLOOKUP(E252,コード表!$C$2:$D$159,2,FALSE),"")</f>
        <v/>
      </c>
      <c r="G252" s="168"/>
      <c r="H252" s="565"/>
      <c r="I252" s="568"/>
      <c r="J252" s="568"/>
      <c r="K252" s="545"/>
      <c r="L252" s="548"/>
    </row>
    <row r="253" spans="1:12" s="47" customFormat="1" ht="15" customHeight="1">
      <c r="A253" s="534"/>
      <c r="B253" s="535"/>
      <c r="C253" s="536"/>
      <c r="D253" s="537"/>
      <c r="E253" s="184"/>
      <c r="F253" s="163" t="str">
        <f>IF(E253&lt;&gt;"",VLOOKUP(E253,コード表!$C$2:$D$159,2,FALSE),"")</f>
        <v/>
      </c>
      <c r="G253" s="169"/>
      <c r="H253" s="566"/>
      <c r="I253" s="569"/>
      <c r="J253" s="569"/>
      <c r="K253" s="546"/>
      <c r="L253" s="549"/>
    </row>
    <row r="254" spans="1:12" s="47" customFormat="1" ht="15" customHeight="1">
      <c r="A254" s="532">
        <v>63</v>
      </c>
      <c r="B254" s="535"/>
      <c r="C254" s="536"/>
      <c r="D254" s="537"/>
      <c r="E254" s="185"/>
      <c r="F254" s="161" t="str">
        <f>IF(E254&lt;&gt;"",VLOOKUP(E254,コード表!$C$2:$D$159,2,FALSE),"")</f>
        <v/>
      </c>
      <c r="G254" s="170"/>
      <c r="H254" s="564"/>
      <c r="I254" s="567"/>
      <c r="J254" s="567"/>
      <c r="K254" s="544"/>
      <c r="L254" s="547"/>
    </row>
    <row r="255" spans="1:12" s="47" customFormat="1" ht="15" customHeight="1">
      <c r="A255" s="533"/>
      <c r="B255" s="535"/>
      <c r="C255" s="536"/>
      <c r="D255" s="537"/>
      <c r="E255" s="183"/>
      <c r="F255" s="162" t="str">
        <f>IF(E255&lt;&gt;"",VLOOKUP(E255,コード表!$C$2:$D$159,2,FALSE),"")</f>
        <v/>
      </c>
      <c r="G255" s="168"/>
      <c r="H255" s="565"/>
      <c r="I255" s="568"/>
      <c r="J255" s="568"/>
      <c r="K255" s="545"/>
      <c r="L255" s="548"/>
    </row>
    <row r="256" spans="1:12" s="47" customFormat="1" ht="15" customHeight="1">
      <c r="A256" s="533"/>
      <c r="B256" s="535"/>
      <c r="C256" s="536"/>
      <c r="D256" s="537"/>
      <c r="E256" s="183"/>
      <c r="F256" s="162" t="str">
        <f>IF(E256&lt;&gt;"",VLOOKUP(E256,コード表!$C$2:$D$159,2,FALSE),"")</f>
        <v/>
      </c>
      <c r="G256" s="168"/>
      <c r="H256" s="565"/>
      <c r="I256" s="568"/>
      <c r="J256" s="568"/>
      <c r="K256" s="545"/>
      <c r="L256" s="548"/>
    </row>
    <row r="257" spans="1:12" s="47" customFormat="1" ht="15" customHeight="1">
      <c r="A257" s="534"/>
      <c r="B257" s="535"/>
      <c r="C257" s="536"/>
      <c r="D257" s="537"/>
      <c r="E257" s="184"/>
      <c r="F257" s="163" t="str">
        <f>IF(E257&lt;&gt;"",VLOOKUP(E257,コード表!$C$2:$D$159,2,FALSE),"")</f>
        <v/>
      </c>
      <c r="G257" s="169"/>
      <c r="H257" s="566"/>
      <c r="I257" s="569"/>
      <c r="J257" s="569"/>
      <c r="K257" s="546"/>
      <c r="L257" s="549"/>
    </row>
    <row r="258" spans="1:12" s="47" customFormat="1" ht="15" customHeight="1">
      <c r="A258" s="532">
        <v>64</v>
      </c>
      <c r="B258" s="535"/>
      <c r="C258" s="536"/>
      <c r="D258" s="537"/>
      <c r="E258" s="185"/>
      <c r="F258" s="164" t="str">
        <f>IF(E258&lt;&gt;"",VLOOKUP(E258,コード表!$C$2:$D$159,2,FALSE),"")</f>
        <v/>
      </c>
      <c r="G258" s="171"/>
      <c r="H258" s="538"/>
      <c r="I258" s="541"/>
      <c r="J258" s="541"/>
      <c r="K258" s="544"/>
      <c r="L258" s="547"/>
    </row>
    <row r="259" spans="1:12" s="47" customFormat="1" ht="15" customHeight="1">
      <c r="A259" s="533"/>
      <c r="B259" s="535"/>
      <c r="C259" s="536"/>
      <c r="D259" s="537"/>
      <c r="E259" s="183"/>
      <c r="F259" s="165" t="str">
        <f>IF(E259&lt;&gt;"",VLOOKUP(E259,コード表!$C$2:$D$159,2,FALSE),"")</f>
        <v/>
      </c>
      <c r="G259" s="172"/>
      <c r="H259" s="539"/>
      <c r="I259" s="542"/>
      <c r="J259" s="542"/>
      <c r="K259" s="545"/>
      <c r="L259" s="548"/>
    </row>
    <row r="260" spans="1:12" s="47" customFormat="1" ht="15" customHeight="1">
      <c r="A260" s="533"/>
      <c r="B260" s="535"/>
      <c r="C260" s="536"/>
      <c r="D260" s="537"/>
      <c r="E260" s="183"/>
      <c r="F260" s="165" t="str">
        <f>IF(E260&lt;&gt;"",VLOOKUP(E260,コード表!$C$2:$D$159,2,FALSE),"")</f>
        <v/>
      </c>
      <c r="G260" s="172"/>
      <c r="H260" s="539"/>
      <c r="I260" s="542"/>
      <c r="J260" s="542"/>
      <c r="K260" s="545"/>
      <c r="L260" s="548"/>
    </row>
    <row r="261" spans="1:12" s="47" customFormat="1" ht="15" customHeight="1">
      <c r="A261" s="534"/>
      <c r="B261" s="535"/>
      <c r="C261" s="536"/>
      <c r="D261" s="537"/>
      <c r="E261" s="184"/>
      <c r="F261" s="166" t="str">
        <f>IF(E261&lt;&gt;"",VLOOKUP(E261,コード表!$C$2:$D$159,2,FALSE),"")</f>
        <v/>
      </c>
      <c r="G261" s="173"/>
      <c r="H261" s="540"/>
      <c r="I261" s="543"/>
      <c r="J261" s="543"/>
      <c r="K261" s="546"/>
      <c r="L261" s="549"/>
    </row>
    <row r="262" spans="1:12" s="47" customFormat="1" ht="15" customHeight="1">
      <c r="A262" s="532">
        <v>65</v>
      </c>
      <c r="B262" s="535"/>
      <c r="C262" s="536"/>
      <c r="D262" s="537"/>
      <c r="E262" s="185"/>
      <c r="F262" s="164" t="str">
        <f>IF(E262&lt;&gt;"",VLOOKUP(E262,コード表!$C$2:$D$159,2,FALSE),"")</f>
        <v/>
      </c>
      <c r="G262" s="171"/>
      <c r="H262" s="538"/>
      <c r="I262" s="541"/>
      <c r="J262" s="541"/>
      <c r="K262" s="544"/>
      <c r="L262" s="547"/>
    </row>
    <row r="263" spans="1:12" s="47" customFormat="1" ht="15" customHeight="1">
      <c r="A263" s="533"/>
      <c r="B263" s="535"/>
      <c r="C263" s="536"/>
      <c r="D263" s="537"/>
      <c r="E263" s="183"/>
      <c r="F263" s="165" t="str">
        <f>IF(E263&lt;&gt;"",VLOOKUP(E263,コード表!$C$2:$D$159,2,FALSE),"")</f>
        <v/>
      </c>
      <c r="G263" s="172"/>
      <c r="H263" s="539"/>
      <c r="I263" s="542"/>
      <c r="J263" s="542"/>
      <c r="K263" s="545"/>
      <c r="L263" s="548"/>
    </row>
    <row r="264" spans="1:12" s="47" customFormat="1" ht="15" customHeight="1">
      <c r="A264" s="533"/>
      <c r="B264" s="535"/>
      <c r="C264" s="536"/>
      <c r="D264" s="537"/>
      <c r="E264" s="183"/>
      <c r="F264" s="165" t="str">
        <f>IF(E264&lt;&gt;"",VLOOKUP(E264,コード表!$C$2:$D$159,2,FALSE),"")</f>
        <v/>
      </c>
      <c r="G264" s="172"/>
      <c r="H264" s="539"/>
      <c r="I264" s="542"/>
      <c r="J264" s="542"/>
      <c r="K264" s="545"/>
      <c r="L264" s="548"/>
    </row>
    <row r="265" spans="1:12" s="47" customFormat="1" ht="15" customHeight="1">
      <c r="A265" s="534"/>
      <c r="B265" s="535"/>
      <c r="C265" s="536"/>
      <c r="D265" s="537"/>
      <c r="E265" s="184"/>
      <c r="F265" s="166" t="str">
        <f>IF(E265&lt;&gt;"",VLOOKUP(E265,コード表!$C$2:$D$159,2,FALSE),"")</f>
        <v/>
      </c>
      <c r="G265" s="173"/>
      <c r="H265" s="540"/>
      <c r="I265" s="543"/>
      <c r="J265" s="543"/>
      <c r="K265" s="546"/>
      <c r="L265" s="549"/>
    </row>
    <row r="266" spans="1:12" s="47" customFormat="1" ht="15" customHeight="1">
      <c r="A266" s="532">
        <v>66</v>
      </c>
      <c r="B266" s="535"/>
      <c r="C266" s="536"/>
      <c r="D266" s="537"/>
      <c r="E266" s="185"/>
      <c r="F266" s="161" t="str">
        <f>IF(E266&lt;&gt;"",VLOOKUP(E266,コード表!$C$2:$D$159,2,FALSE),"")</f>
        <v/>
      </c>
      <c r="G266" s="171"/>
      <c r="H266" s="538"/>
      <c r="I266" s="541"/>
      <c r="J266" s="541"/>
      <c r="K266" s="544"/>
      <c r="L266" s="547"/>
    </row>
    <row r="267" spans="1:12" s="47" customFormat="1" ht="15" customHeight="1">
      <c r="A267" s="533"/>
      <c r="B267" s="535"/>
      <c r="C267" s="536"/>
      <c r="D267" s="537"/>
      <c r="E267" s="183"/>
      <c r="F267" s="162" t="str">
        <f>IF(E267&lt;&gt;"",VLOOKUP(E267,コード表!$C$2:$D$159,2,FALSE),"")</f>
        <v/>
      </c>
      <c r="G267" s="172"/>
      <c r="H267" s="539"/>
      <c r="I267" s="542"/>
      <c r="J267" s="542"/>
      <c r="K267" s="545"/>
      <c r="L267" s="548"/>
    </row>
    <row r="268" spans="1:12" s="47" customFormat="1" ht="15" customHeight="1">
      <c r="A268" s="533"/>
      <c r="B268" s="535"/>
      <c r="C268" s="536"/>
      <c r="D268" s="537"/>
      <c r="E268" s="183"/>
      <c r="F268" s="162" t="str">
        <f>IF(E268&lt;&gt;"",VLOOKUP(E268,コード表!$C$2:$D$159,2,FALSE),"")</f>
        <v/>
      </c>
      <c r="G268" s="172"/>
      <c r="H268" s="539"/>
      <c r="I268" s="542"/>
      <c r="J268" s="542"/>
      <c r="K268" s="545"/>
      <c r="L268" s="548"/>
    </row>
    <row r="269" spans="1:12" s="47" customFormat="1" ht="15" customHeight="1">
      <c r="A269" s="534"/>
      <c r="B269" s="535"/>
      <c r="C269" s="536"/>
      <c r="D269" s="537"/>
      <c r="E269" s="184"/>
      <c r="F269" s="163" t="str">
        <f>IF(E269&lt;&gt;"",VLOOKUP(E269,コード表!$C$2:$D$159,2,FALSE),"")</f>
        <v/>
      </c>
      <c r="G269" s="173"/>
      <c r="H269" s="540"/>
      <c r="I269" s="543"/>
      <c r="J269" s="543"/>
      <c r="K269" s="546"/>
      <c r="L269" s="549"/>
    </row>
    <row r="270" spans="1:12" s="47" customFormat="1" ht="15" customHeight="1">
      <c r="A270" s="532">
        <v>67</v>
      </c>
      <c r="B270" s="535"/>
      <c r="C270" s="536"/>
      <c r="D270" s="537"/>
      <c r="E270" s="185"/>
      <c r="F270" s="164" t="str">
        <f>IF(E270&lt;&gt;"",VLOOKUP(E270,コード表!$C$2:$D$159,2,FALSE),"")</f>
        <v/>
      </c>
      <c r="G270" s="171"/>
      <c r="H270" s="538"/>
      <c r="I270" s="541"/>
      <c r="J270" s="541"/>
      <c r="K270" s="544"/>
      <c r="L270" s="547"/>
    </row>
    <row r="271" spans="1:12" s="47" customFormat="1" ht="15" customHeight="1">
      <c r="A271" s="533"/>
      <c r="B271" s="535"/>
      <c r="C271" s="536"/>
      <c r="D271" s="537"/>
      <c r="E271" s="183"/>
      <c r="F271" s="165" t="str">
        <f>IF(E271&lt;&gt;"",VLOOKUP(E271,コード表!$C$2:$D$159,2,FALSE),"")</f>
        <v/>
      </c>
      <c r="G271" s="172"/>
      <c r="H271" s="539"/>
      <c r="I271" s="542"/>
      <c r="J271" s="542"/>
      <c r="K271" s="545"/>
      <c r="L271" s="548"/>
    </row>
    <row r="272" spans="1:12" s="47" customFormat="1" ht="15" customHeight="1">
      <c r="A272" s="533"/>
      <c r="B272" s="535"/>
      <c r="C272" s="536"/>
      <c r="D272" s="537"/>
      <c r="E272" s="183"/>
      <c r="F272" s="165" t="str">
        <f>IF(E272&lt;&gt;"",VLOOKUP(E272,コード表!$C$2:$D$159,2,FALSE),"")</f>
        <v/>
      </c>
      <c r="G272" s="172"/>
      <c r="H272" s="539"/>
      <c r="I272" s="542"/>
      <c r="J272" s="542"/>
      <c r="K272" s="545"/>
      <c r="L272" s="548"/>
    </row>
    <row r="273" spans="1:12" s="47" customFormat="1" ht="15" customHeight="1">
      <c r="A273" s="534"/>
      <c r="B273" s="535"/>
      <c r="C273" s="536"/>
      <c r="D273" s="537"/>
      <c r="E273" s="184"/>
      <c r="F273" s="166" t="str">
        <f>IF(E273&lt;&gt;"",VLOOKUP(E273,コード表!$C$2:$D$159,2,FALSE),"")</f>
        <v/>
      </c>
      <c r="G273" s="173"/>
      <c r="H273" s="540"/>
      <c r="I273" s="543"/>
      <c r="J273" s="543"/>
      <c r="K273" s="546"/>
      <c r="L273" s="549"/>
    </row>
    <row r="274" spans="1:12" s="47" customFormat="1" ht="15" customHeight="1">
      <c r="A274" s="532">
        <v>68</v>
      </c>
      <c r="B274" s="535"/>
      <c r="C274" s="536"/>
      <c r="D274" s="537"/>
      <c r="E274" s="185"/>
      <c r="F274" s="164" t="str">
        <f>IF(E274&lt;&gt;"",VLOOKUP(E274,コード表!$C$2:$D$159,2,FALSE),"")</f>
        <v/>
      </c>
      <c r="G274" s="171"/>
      <c r="H274" s="538"/>
      <c r="I274" s="541"/>
      <c r="J274" s="541"/>
      <c r="K274" s="544"/>
      <c r="L274" s="547"/>
    </row>
    <row r="275" spans="1:12" s="47" customFormat="1" ht="15" customHeight="1">
      <c r="A275" s="533"/>
      <c r="B275" s="535"/>
      <c r="C275" s="536"/>
      <c r="D275" s="537"/>
      <c r="E275" s="183"/>
      <c r="F275" s="165" t="str">
        <f>IF(E275&lt;&gt;"",VLOOKUP(E275,コード表!$C$2:$D$159,2,FALSE),"")</f>
        <v/>
      </c>
      <c r="G275" s="172"/>
      <c r="H275" s="539"/>
      <c r="I275" s="542"/>
      <c r="J275" s="542"/>
      <c r="K275" s="545"/>
      <c r="L275" s="548"/>
    </row>
    <row r="276" spans="1:12" s="47" customFormat="1" ht="15" customHeight="1">
      <c r="A276" s="533"/>
      <c r="B276" s="535"/>
      <c r="C276" s="536"/>
      <c r="D276" s="537"/>
      <c r="E276" s="183"/>
      <c r="F276" s="165" t="str">
        <f>IF(E276&lt;&gt;"",VLOOKUP(E276,コード表!$C$2:$D$159,2,FALSE),"")</f>
        <v/>
      </c>
      <c r="G276" s="172"/>
      <c r="H276" s="539"/>
      <c r="I276" s="542"/>
      <c r="J276" s="542"/>
      <c r="K276" s="545"/>
      <c r="L276" s="548"/>
    </row>
    <row r="277" spans="1:12" s="47" customFormat="1" ht="15" customHeight="1">
      <c r="A277" s="534"/>
      <c r="B277" s="535"/>
      <c r="C277" s="536"/>
      <c r="D277" s="537"/>
      <c r="E277" s="184"/>
      <c r="F277" s="166" t="str">
        <f>IF(E277&lt;&gt;"",VLOOKUP(E277,コード表!$C$2:$D$159,2,FALSE),"")</f>
        <v/>
      </c>
      <c r="G277" s="173"/>
      <c r="H277" s="540"/>
      <c r="I277" s="543"/>
      <c r="J277" s="543"/>
      <c r="K277" s="546"/>
      <c r="L277" s="549"/>
    </row>
    <row r="278" spans="1:12" s="47" customFormat="1" ht="15" customHeight="1">
      <c r="A278" s="532">
        <v>69</v>
      </c>
      <c r="B278" s="535"/>
      <c r="C278" s="536"/>
      <c r="D278" s="537"/>
      <c r="E278" s="185"/>
      <c r="F278" s="164" t="str">
        <f>IF(E278&lt;&gt;"",VLOOKUP(E278,コード表!$C$2:$D$159,2,FALSE),"")</f>
        <v/>
      </c>
      <c r="G278" s="171"/>
      <c r="H278" s="538"/>
      <c r="I278" s="541"/>
      <c r="J278" s="541"/>
      <c r="K278" s="544"/>
      <c r="L278" s="547"/>
    </row>
    <row r="279" spans="1:12" s="47" customFormat="1" ht="15" customHeight="1">
      <c r="A279" s="533"/>
      <c r="B279" s="535"/>
      <c r="C279" s="536"/>
      <c r="D279" s="537"/>
      <c r="E279" s="183"/>
      <c r="F279" s="165" t="str">
        <f>IF(E279&lt;&gt;"",VLOOKUP(E279,コード表!$C$2:$D$159,2,FALSE),"")</f>
        <v/>
      </c>
      <c r="G279" s="172"/>
      <c r="H279" s="539"/>
      <c r="I279" s="542"/>
      <c r="J279" s="542"/>
      <c r="K279" s="545"/>
      <c r="L279" s="548"/>
    </row>
    <row r="280" spans="1:12" s="47" customFormat="1" ht="15" customHeight="1">
      <c r="A280" s="533"/>
      <c r="B280" s="535"/>
      <c r="C280" s="536"/>
      <c r="D280" s="537"/>
      <c r="E280" s="183"/>
      <c r="F280" s="165" t="str">
        <f>IF(E280&lt;&gt;"",VLOOKUP(E280,コード表!$C$2:$D$159,2,FALSE),"")</f>
        <v/>
      </c>
      <c r="G280" s="172"/>
      <c r="H280" s="539"/>
      <c r="I280" s="542"/>
      <c r="J280" s="542"/>
      <c r="K280" s="545"/>
      <c r="L280" s="548"/>
    </row>
    <row r="281" spans="1:12" s="47" customFormat="1" ht="15" customHeight="1">
      <c r="A281" s="534"/>
      <c r="B281" s="535"/>
      <c r="C281" s="536"/>
      <c r="D281" s="537"/>
      <c r="E281" s="184"/>
      <c r="F281" s="166" t="str">
        <f>IF(E281&lt;&gt;"",VLOOKUP(E281,コード表!$C$2:$D$159,2,FALSE),"")</f>
        <v/>
      </c>
      <c r="G281" s="173"/>
      <c r="H281" s="540"/>
      <c r="I281" s="543"/>
      <c r="J281" s="543"/>
      <c r="K281" s="546"/>
      <c r="L281" s="549"/>
    </row>
    <row r="282" spans="1:12" s="47" customFormat="1" ht="15" customHeight="1">
      <c r="A282" s="532">
        <v>70</v>
      </c>
      <c r="B282" s="535"/>
      <c r="C282" s="536"/>
      <c r="D282" s="537"/>
      <c r="E282" s="185"/>
      <c r="F282" s="164" t="str">
        <f>IF(E282&lt;&gt;"",VLOOKUP(E282,コード表!$C$2:$D$159,2,FALSE),"")</f>
        <v/>
      </c>
      <c r="G282" s="171"/>
      <c r="H282" s="538"/>
      <c r="I282" s="541"/>
      <c r="J282" s="541"/>
      <c r="K282" s="544"/>
      <c r="L282" s="547"/>
    </row>
    <row r="283" spans="1:12" s="47" customFormat="1" ht="15" customHeight="1">
      <c r="A283" s="533"/>
      <c r="B283" s="535"/>
      <c r="C283" s="536"/>
      <c r="D283" s="537"/>
      <c r="E283" s="183"/>
      <c r="F283" s="165" t="str">
        <f>IF(E283&lt;&gt;"",VLOOKUP(E283,コード表!$C$2:$D$159,2,FALSE),"")</f>
        <v/>
      </c>
      <c r="G283" s="172"/>
      <c r="H283" s="539"/>
      <c r="I283" s="542"/>
      <c r="J283" s="542"/>
      <c r="K283" s="545"/>
      <c r="L283" s="548"/>
    </row>
    <row r="284" spans="1:12" s="47" customFormat="1" ht="15" customHeight="1">
      <c r="A284" s="533"/>
      <c r="B284" s="535"/>
      <c r="C284" s="536"/>
      <c r="D284" s="537"/>
      <c r="E284" s="183"/>
      <c r="F284" s="165" t="str">
        <f>IF(E284&lt;&gt;"",VLOOKUP(E284,コード表!$C$2:$D$159,2,FALSE),"")</f>
        <v/>
      </c>
      <c r="G284" s="172"/>
      <c r="H284" s="539"/>
      <c r="I284" s="542"/>
      <c r="J284" s="542"/>
      <c r="K284" s="545"/>
      <c r="L284" s="548"/>
    </row>
    <row r="285" spans="1:12" s="47" customFormat="1" ht="15" customHeight="1" thickBot="1">
      <c r="A285" s="534"/>
      <c r="B285" s="550"/>
      <c r="C285" s="551"/>
      <c r="D285" s="552"/>
      <c r="E285" s="186"/>
      <c r="F285" s="166" t="str">
        <f>IF(E285&lt;&gt;"",VLOOKUP(E285,コード表!$C$2:$D$159,2,FALSE),"")</f>
        <v/>
      </c>
      <c r="G285" s="173"/>
      <c r="H285" s="553"/>
      <c r="I285" s="554"/>
      <c r="J285" s="554"/>
      <c r="K285" s="555"/>
      <c r="L285" s="556"/>
    </row>
    <row r="286" spans="1:12" s="47" customFormat="1" ht="15" customHeight="1">
      <c r="A286" s="532">
        <v>71</v>
      </c>
      <c r="B286" s="557"/>
      <c r="C286" s="558"/>
      <c r="D286" s="559"/>
      <c r="E286" s="182"/>
      <c r="F286" s="164" t="str">
        <f>IF(E286&lt;&gt;"",VLOOKUP(E286,コード表!$C$2:$D$159,2,FALSE),"")</f>
        <v/>
      </c>
      <c r="G286" s="171"/>
      <c r="H286" s="560"/>
      <c r="I286" s="561"/>
      <c r="J286" s="561"/>
      <c r="K286" s="562"/>
      <c r="L286" s="563"/>
    </row>
    <row r="287" spans="1:12" s="47" customFormat="1" ht="15" customHeight="1">
      <c r="A287" s="533"/>
      <c r="B287" s="535"/>
      <c r="C287" s="536"/>
      <c r="D287" s="537"/>
      <c r="E287" s="183"/>
      <c r="F287" s="165" t="str">
        <f>IF(E287&lt;&gt;"",VLOOKUP(E287,コード表!$C$2:$D$159,2,FALSE),"")</f>
        <v/>
      </c>
      <c r="G287" s="172"/>
      <c r="H287" s="539"/>
      <c r="I287" s="542"/>
      <c r="J287" s="542"/>
      <c r="K287" s="545"/>
      <c r="L287" s="548"/>
    </row>
    <row r="288" spans="1:12" s="47" customFormat="1" ht="15" customHeight="1">
      <c r="A288" s="533"/>
      <c r="B288" s="535"/>
      <c r="C288" s="536"/>
      <c r="D288" s="537"/>
      <c r="E288" s="183"/>
      <c r="F288" s="165" t="str">
        <f>IF(E288&lt;&gt;"",VLOOKUP(E288,コード表!$C$2:$D$159,2,FALSE),"")</f>
        <v/>
      </c>
      <c r="G288" s="172"/>
      <c r="H288" s="539"/>
      <c r="I288" s="542"/>
      <c r="J288" s="542"/>
      <c r="K288" s="545"/>
      <c r="L288" s="548"/>
    </row>
    <row r="289" spans="1:12" s="47" customFormat="1" ht="15" customHeight="1">
      <c r="A289" s="534"/>
      <c r="B289" s="535"/>
      <c r="C289" s="536"/>
      <c r="D289" s="537"/>
      <c r="E289" s="184"/>
      <c r="F289" s="166" t="str">
        <f>IF(E289&lt;&gt;"",VLOOKUP(E289,コード表!$C$2:$D$159,2,FALSE),"")</f>
        <v/>
      </c>
      <c r="G289" s="173"/>
      <c r="H289" s="540"/>
      <c r="I289" s="543"/>
      <c r="J289" s="543"/>
      <c r="K289" s="546"/>
      <c r="L289" s="549"/>
    </row>
    <row r="290" spans="1:12" s="47" customFormat="1" ht="15" customHeight="1">
      <c r="A290" s="532">
        <v>72</v>
      </c>
      <c r="B290" s="535"/>
      <c r="C290" s="536"/>
      <c r="D290" s="537"/>
      <c r="E290" s="185"/>
      <c r="F290" s="164" t="str">
        <f>IF(E290&lt;&gt;"",VLOOKUP(E290,コード表!$C$2:$D$159,2,FALSE),"")</f>
        <v/>
      </c>
      <c r="G290" s="171"/>
      <c r="H290" s="538"/>
      <c r="I290" s="541"/>
      <c r="J290" s="541"/>
      <c r="K290" s="544"/>
      <c r="L290" s="547"/>
    </row>
    <row r="291" spans="1:12" s="47" customFormat="1" ht="15" customHeight="1">
      <c r="A291" s="533"/>
      <c r="B291" s="535"/>
      <c r="C291" s="536"/>
      <c r="D291" s="537"/>
      <c r="E291" s="183"/>
      <c r="F291" s="165" t="str">
        <f>IF(E291&lt;&gt;"",VLOOKUP(E291,コード表!$C$2:$D$159,2,FALSE),"")</f>
        <v/>
      </c>
      <c r="G291" s="172"/>
      <c r="H291" s="539"/>
      <c r="I291" s="542"/>
      <c r="J291" s="542"/>
      <c r="K291" s="545"/>
      <c r="L291" s="548"/>
    </row>
    <row r="292" spans="1:12" s="47" customFormat="1" ht="15" customHeight="1">
      <c r="A292" s="533"/>
      <c r="B292" s="535"/>
      <c r="C292" s="536"/>
      <c r="D292" s="537"/>
      <c r="E292" s="183"/>
      <c r="F292" s="165" t="str">
        <f>IF(E292&lt;&gt;"",VLOOKUP(E292,コード表!$C$2:$D$159,2,FALSE),"")</f>
        <v/>
      </c>
      <c r="G292" s="172"/>
      <c r="H292" s="539"/>
      <c r="I292" s="542"/>
      <c r="J292" s="542"/>
      <c r="K292" s="545"/>
      <c r="L292" s="548"/>
    </row>
    <row r="293" spans="1:12" s="47" customFormat="1" ht="15" customHeight="1">
      <c r="A293" s="534"/>
      <c r="B293" s="535"/>
      <c r="C293" s="536"/>
      <c r="D293" s="537"/>
      <c r="E293" s="184"/>
      <c r="F293" s="166" t="str">
        <f>IF(E293&lt;&gt;"",VLOOKUP(E293,コード表!$C$2:$D$159,2,FALSE),"")</f>
        <v/>
      </c>
      <c r="G293" s="173"/>
      <c r="H293" s="540"/>
      <c r="I293" s="543"/>
      <c r="J293" s="543"/>
      <c r="K293" s="546"/>
      <c r="L293" s="549"/>
    </row>
    <row r="294" spans="1:12" s="47" customFormat="1" ht="15" customHeight="1">
      <c r="A294" s="532">
        <v>73</v>
      </c>
      <c r="B294" s="535"/>
      <c r="C294" s="536"/>
      <c r="D294" s="537"/>
      <c r="E294" s="185"/>
      <c r="F294" s="164" t="str">
        <f>IF(E294&lt;&gt;"",VLOOKUP(E294,コード表!$C$2:$D$159,2,FALSE),"")</f>
        <v/>
      </c>
      <c r="G294" s="171"/>
      <c r="H294" s="538"/>
      <c r="I294" s="541"/>
      <c r="J294" s="541"/>
      <c r="K294" s="544"/>
      <c r="L294" s="547"/>
    </row>
    <row r="295" spans="1:12" s="47" customFormat="1" ht="15" customHeight="1">
      <c r="A295" s="533"/>
      <c r="B295" s="535"/>
      <c r="C295" s="536"/>
      <c r="D295" s="537"/>
      <c r="E295" s="183"/>
      <c r="F295" s="165" t="str">
        <f>IF(E295&lt;&gt;"",VLOOKUP(E295,コード表!$C$2:$D$159,2,FALSE),"")</f>
        <v/>
      </c>
      <c r="G295" s="172"/>
      <c r="H295" s="539"/>
      <c r="I295" s="542"/>
      <c r="J295" s="542"/>
      <c r="K295" s="545"/>
      <c r="L295" s="548"/>
    </row>
    <row r="296" spans="1:12" s="47" customFormat="1" ht="15" customHeight="1">
      <c r="A296" s="533"/>
      <c r="B296" s="535"/>
      <c r="C296" s="536"/>
      <c r="D296" s="537"/>
      <c r="E296" s="183"/>
      <c r="F296" s="165" t="str">
        <f>IF(E296&lt;&gt;"",VLOOKUP(E296,コード表!$C$2:$D$159,2,FALSE),"")</f>
        <v/>
      </c>
      <c r="G296" s="172"/>
      <c r="H296" s="539"/>
      <c r="I296" s="542"/>
      <c r="J296" s="542"/>
      <c r="K296" s="545"/>
      <c r="L296" s="548"/>
    </row>
    <row r="297" spans="1:12" s="47" customFormat="1" ht="15" customHeight="1">
      <c r="A297" s="534"/>
      <c r="B297" s="535"/>
      <c r="C297" s="536"/>
      <c r="D297" s="537"/>
      <c r="E297" s="184"/>
      <c r="F297" s="166" t="str">
        <f>IF(E297&lt;&gt;"",VLOOKUP(E297,コード表!$C$2:$D$159,2,FALSE),"")</f>
        <v/>
      </c>
      <c r="G297" s="173"/>
      <c r="H297" s="540"/>
      <c r="I297" s="543"/>
      <c r="J297" s="543"/>
      <c r="K297" s="546"/>
      <c r="L297" s="549"/>
    </row>
    <row r="298" spans="1:12" s="47" customFormat="1" ht="15" customHeight="1">
      <c r="A298" s="532">
        <v>74</v>
      </c>
      <c r="B298" s="535"/>
      <c r="C298" s="536"/>
      <c r="D298" s="537"/>
      <c r="E298" s="185"/>
      <c r="F298" s="164" t="str">
        <f>IF(E298&lt;&gt;"",VLOOKUP(E298,コード表!$C$2:$D$159,2,FALSE),"")</f>
        <v/>
      </c>
      <c r="G298" s="171"/>
      <c r="H298" s="538"/>
      <c r="I298" s="541"/>
      <c r="J298" s="541"/>
      <c r="K298" s="544"/>
      <c r="L298" s="547"/>
    </row>
    <row r="299" spans="1:12" s="47" customFormat="1" ht="15" customHeight="1">
      <c r="A299" s="533"/>
      <c r="B299" s="535"/>
      <c r="C299" s="536"/>
      <c r="D299" s="537"/>
      <c r="E299" s="183"/>
      <c r="F299" s="165" t="str">
        <f>IF(E299&lt;&gt;"",VLOOKUP(E299,コード表!$C$2:$D$159,2,FALSE),"")</f>
        <v/>
      </c>
      <c r="G299" s="172"/>
      <c r="H299" s="539"/>
      <c r="I299" s="542"/>
      <c r="J299" s="542"/>
      <c r="K299" s="545"/>
      <c r="L299" s="548"/>
    </row>
    <row r="300" spans="1:12" s="47" customFormat="1" ht="15" customHeight="1">
      <c r="A300" s="533"/>
      <c r="B300" s="535"/>
      <c r="C300" s="536"/>
      <c r="D300" s="537"/>
      <c r="E300" s="183"/>
      <c r="F300" s="165" t="str">
        <f>IF(E300&lt;&gt;"",VLOOKUP(E300,コード表!$C$2:$D$159,2,FALSE),"")</f>
        <v/>
      </c>
      <c r="G300" s="172"/>
      <c r="H300" s="539"/>
      <c r="I300" s="542"/>
      <c r="J300" s="542"/>
      <c r="K300" s="545"/>
      <c r="L300" s="548"/>
    </row>
    <row r="301" spans="1:12" s="47" customFormat="1" ht="15" customHeight="1">
      <c r="A301" s="534"/>
      <c r="B301" s="535"/>
      <c r="C301" s="536"/>
      <c r="D301" s="537"/>
      <c r="E301" s="184"/>
      <c r="F301" s="166" t="str">
        <f>IF(E301&lt;&gt;"",VLOOKUP(E301,コード表!$C$2:$D$159,2,FALSE),"")</f>
        <v/>
      </c>
      <c r="G301" s="173"/>
      <c r="H301" s="540"/>
      <c r="I301" s="543"/>
      <c r="J301" s="543"/>
      <c r="K301" s="546"/>
      <c r="L301" s="549"/>
    </row>
    <row r="302" spans="1:12" s="47" customFormat="1" ht="15" customHeight="1">
      <c r="A302" s="532">
        <v>75</v>
      </c>
      <c r="B302" s="535"/>
      <c r="C302" s="536"/>
      <c r="D302" s="537"/>
      <c r="E302" s="185"/>
      <c r="F302" s="164" t="str">
        <f>IF(E302&lt;&gt;"",VLOOKUP(E302,コード表!$C$2:$D$159,2,FALSE),"")</f>
        <v/>
      </c>
      <c r="G302" s="171"/>
      <c r="H302" s="538"/>
      <c r="I302" s="541"/>
      <c r="J302" s="541"/>
      <c r="K302" s="544"/>
      <c r="L302" s="547"/>
    </row>
    <row r="303" spans="1:12" s="47" customFormat="1" ht="15" customHeight="1">
      <c r="A303" s="533"/>
      <c r="B303" s="535"/>
      <c r="C303" s="536"/>
      <c r="D303" s="537"/>
      <c r="E303" s="183"/>
      <c r="F303" s="165" t="str">
        <f>IF(E303&lt;&gt;"",VLOOKUP(E303,コード表!$C$2:$D$159,2,FALSE),"")</f>
        <v/>
      </c>
      <c r="G303" s="172"/>
      <c r="H303" s="539"/>
      <c r="I303" s="542"/>
      <c r="J303" s="542"/>
      <c r="K303" s="545"/>
      <c r="L303" s="548"/>
    </row>
    <row r="304" spans="1:12" s="47" customFormat="1" ht="15" customHeight="1">
      <c r="A304" s="533"/>
      <c r="B304" s="535"/>
      <c r="C304" s="536"/>
      <c r="D304" s="537"/>
      <c r="E304" s="183"/>
      <c r="F304" s="165" t="str">
        <f>IF(E304&lt;&gt;"",VLOOKUP(E304,コード表!$C$2:$D$159,2,FALSE),"")</f>
        <v/>
      </c>
      <c r="G304" s="172"/>
      <c r="H304" s="539"/>
      <c r="I304" s="542"/>
      <c r="J304" s="542"/>
      <c r="K304" s="545"/>
      <c r="L304" s="548"/>
    </row>
    <row r="305" spans="1:12" s="47" customFormat="1" ht="15" customHeight="1">
      <c r="A305" s="534"/>
      <c r="B305" s="535"/>
      <c r="C305" s="536"/>
      <c r="D305" s="537"/>
      <c r="E305" s="184"/>
      <c r="F305" s="166" t="str">
        <f>IF(E305&lt;&gt;"",VLOOKUP(E305,コード表!$C$2:$D$159,2,FALSE),"")</f>
        <v/>
      </c>
      <c r="G305" s="173"/>
      <c r="H305" s="540"/>
      <c r="I305" s="543"/>
      <c r="J305" s="543"/>
      <c r="K305" s="546"/>
      <c r="L305" s="549"/>
    </row>
    <row r="306" spans="1:12" s="47" customFormat="1" ht="15" customHeight="1">
      <c r="A306" s="532">
        <v>76</v>
      </c>
      <c r="B306" s="535"/>
      <c r="C306" s="536"/>
      <c r="D306" s="537"/>
      <c r="E306" s="185"/>
      <c r="F306" s="164" t="str">
        <f>IF(E306&lt;&gt;"",VLOOKUP(E306,コード表!$C$2:$D$159,2,FALSE),"")</f>
        <v/>
      </c>
      <c r="G306" s="171"/>
      <c r="H306" s="538"/>
      <c r="I306" s="541"/>
      <c r="J306" s="541"/>
      <c r="K306" s="544"/>
      <c r="L306" s="547"/>
    </row>
    <row r="307" spans="1:12" s="47" customFormat="1" ht="15" customHeight="1">
      <c r="A307" s="533"/>
      <c r="B307" s="535"/>
      <c r="C307" s="536"/>
      <c r="D307" s="537"/>
      <c r="E307" s="183"/>
      <c r="F307" s="165" t="str">
        <f>IF(E307&lt;&gt;"",VLOOKUP(E307,コード表!$C$2:$D$159,2,FALSE),"")</f>
        <v/>
      </c>
      <c r="G307" s="172"/>
      <c r="H307" s="539"/>
      <c r="I307" s="542"/>
      <c r="J307" s="542"/>
      <c r="K307" s="545"/>
      <c r="L307" s="548"/>
    </row>
    <row r="308" spans="1:12" s="47" customFormat="1" ht="15" customHeight="1">
      <c r="A308" s="533"/>
      <c r="B308" s="535"/>
      <c r="C308" s="536"/>
      <c r="D308" s="537"/>
      <c r="E308" s="183"/>
      <c r="F308" s="165" t="str">
        <f>IF(E308&lt;&gt;"",VLOOKUP(E308,コード表!$C$2:$D$159,2,FALSE),"")</f>
        <v/>
      </c>
      <c r="G308" s="172"/>
      <c r="H308" s="539"/>
      <c r="I308" s="542"/>
      <c r="J308" s="542"/>
      <c r="K308" s="545"/>
      <c r="L308" s="548"/>
    </row>
    <row r="309" spans="1:12" s="47" customFormat="1" ht="15" customHeight="1">
      <c r="A309" s="534"/>
      <c r="B309" s="535"/>
      <c r="C309" s="536"/>
      <c r="D309" s="537"/>
      <c r="E309" s="184"/>
      <c r="F309" s="166" t="str">
        <f>IF(E309&lt;&gt;"",VLOOKUP(E309,コード表!$C$2:$D$159,2,FALSE),"")</f>
        <v/>
      </c>
      <c r="G309" s="173"/>
      <c r="H309" s="540"/>
      <c r="I309" s="543"/>
      <c r="J309" s="543"/>
      <c r="K309" s="546"/>
      <c r="L309" s="549"/>
    </row>
    <row r="310" spans="1:12" s="47" customFormat="1" ht="15" customHeight="1">
      <c r="A310" s="532">
        <v>77</v>
      </c>
      <c r="B310" s="535"/>
      <c r="C310" s="536"/>
      <c r="D310" s="537"/>
      <c r="E310" s="185"/>
      <c r="F310" s="164" t="str">
        <f>IF(E310&lt;&gt;"",VLOOKUP(E310,コード表!$C$2:$D$159,2,FALSE),"")</f>
        <v/>
      </c>
      <c r="G310" s="171"/>
      <c r="H310" s="538"/>
      <c r="I310" s="541"/>
      <c r="J310" s="541"/>
      <c r="K310" s="544"/>
      <c r="L310" s="547"/>
    </row>
    <row r="311" spans="1:12" s="47" customFormat="1" ht="15" customHeight="1">
      <c r="A311" s="533"/>
      <c r="B311" s="535"/>
      <c r="C311" s="536"/>
      <c r="D311" s="537"/>
      <c r="E311" s="183"/>
      <c r="F311" s="165" t="str">
        <f>IF(E311&lt;&gt;"",VLOOKUP(E311,コード表!$C$2:$D$159,2,FALSE),"")</f>
        <v/>
      </c>
      <c r="G311" s="172"/>
      <c r="H311" s="539"/>
      <c r="I311" s="542"/>
      <c r="J311" s="542"/>
      <c r="K311" s="545"/>
      <c r="L311" s="548"/>
    </row>
    <row r="312" spans="1:12" s="47" customFormat="1" ht="15" customHeight="1">
      <c r="A312" s="533"/>
      <c r="B312" s="535"/>
      <c r="C312" s="536"/>
      <c r="D312" s="537"/>
      <c r="E312" s="183"/>
      <c r="F312" s="165" t="str">
        <f>IF(E312&lt;&gt;"",VLOOKUP(E312,コード表!$C$2:$D$159,2,FALSE),"")</f>
        <v/>
      </c>
      <c r="G312" s="172"/>
      <c r="H312" s="539"/>
      <c r="I312" s="542"/>
      <c r="J312" s="542"/>
      <c r="K312" s="545"/>
      <c r="L312" s="548"/>
    </row>
    <row r="313" spans="1:12" s="47" customFormat="1" ht="15" customHeight="1">
      <c r="A313" s="534"/>
      <c r="B313" s="535"/>
      <c r="C313" s="536"/>
      <c r="D313" s="537"/>
      <c r="E313" s="184"/>
      <c r="F313" s="166" t="str">
        <f>IF(E313&lt;&gt;"",VLOOKUP(E313,コード表!$C$2:$D$159,2,FALSE),"")</f>
        <v/>
      </c>
      <c r="G313" s="173"/>
      <c r="H313" s="540"/>
      <c r="I313" s="543"/>
      <c r="J313" s="543"/>
      <c r="K313" s="546"/>
      <c r="L313" s="549"/>
    </row>
    <row r="314" spans="1:12" s="47" customFormat="1" ht="15" customHeight="1">
      <c r="A314" s="532">
        <v>78</v>
      </c>
      <c r="B314" s="535"/>
      <c r="C314" s="536"/>
      <c r="D314" s="537"/>
      <c r="E314" s="185"/>
      <c r="F314" s="164" t="str">
        <f>IF(E314&lt;&gt;"",VLOOKUP(E314,コード表!$C$2:$D$159,2,FALSE),"")</f>
        <v/>
      </c>
      <c r="G314" s="171"/>
      <c r="H314" s="538"/>
      <c r="I314" s="541"/>
      <c r="J314" s="541"/>
      <c r="K314" s="544"/>
      <c r="L314" s="547"/>
    </row>
    <row r="315" spans="1:12" s="47" customFormat="1" ht="15" customHeight="1">
      <c r="A315" s="533"/>
      <c r="B315" s="535"/>
      <c r="C315" s="536"/>
      <c r="D315" s="537"/>
      <c r="E315" s="183"/>
      <c r="F315" s="165" t="str">
        <f>IF(E315&lt;&gt;"",VLOOKUP(E315,コード表!$C$2:$D$159,2,FALSE),"")</f>
        <v/>
      </c>
      <c r="G315" s="172"/>
      <c r="H315" s="539"/>
      <c r="I315" s="542"/>
      <c r="J315" s="542"/>
      <c r="K315" s="545"/>
      <c r="L315" s="548"/>
    </row>
    <row r="316" spans="1:12" s="47" customFormat="1" ht="15" customHeight="1">
      <c r="A316" s="533"/>
      <c r="B316" s="535"/>
      <c r="C316" s="536"/>
      <c r="D316" s="537"/>
      <c r="E316" s="183"/>
      <c r="F316" s="165" t="str">
        <f>IF(E316&lt;&gt;"",VLOOKUP(E316,コード表!$C$2:$D$159,2,FALSE),"")</f>
        <v/>
      </c>
      <c r="G316" s="172"/>
      <c r="H316" s="539"/>
      <c r="I316" s="542"/>
      <c r="J316" s="542"/>
      <c r="K316" s="545"/>
      <c r="L316" s="548"/>
    </row>
    <row r="317" spans="1:12" s="47" customFormat="1" ht="15" customHeight="1">
      <c r="A317" s="534"/>
      <c r="B317" s="535"/>
      <c r="C317" s="536"/>
      <c r="D317" s="537"/>
      <c r="E317" s="184"/>
      <c r="F317" s="166" t="str">
        <f>IF(E317&lt;&gt;"",VLOOKUP(E317,コード表!$C$2:$D$159,2,FALSE),"")</f>
        <v/>
      </c>
      <c r="G317" s="173"/>
      <c r="H317" s="540"/>
      <c r="I317" s="543"/>
      <c r="J317" s="543"/>
      <c r="K317" s="546"/>
      <c r="L317" s="549"/>
    </row>
    <row r="318" spans="1:12" s="47" customFormat="1" ht="15" customHeight="1">
      <c r="A318" s="532">
        <v>79</v>
      </c>
      <c r="B318" s="535"/>
      <c r="C318" s="536"/>
      <c r="D318" s="537"/>
      <c r="E318" s="185"/>
      <c r="F318" s="164" t="str">
        <f>IF(E318&lt;&gt;"",VLOOKUP(E318,コード表!$C$2:$D$159,2,FALSE),"")</f>
        <v/>
      </c>
      <c r="G318" s="171"/>
      <c r="H318" s="538"/>
      <c r="I318" s="541"/>
      <c r="J318" s="541"/>
      <c r="K318" s="544"/>
      <c r="L318" s="547"/>
    </row>
    <row r="319" spans="1:12" s="47" customFormat="1" ht="15" customHeight="1">
      <c r="A319" s="533"/>
      <c r="B319" s="535"/>
      <c r="C319" s="536"/>
      <c r="D319" s="537"/>
      <c r="E319" s="183"/>
      <c r="F319" s="165" t="str">
        <f>IF(E319&lt;&gt;"",VLOOKUP(E319,コード表!$C$2:$D$159,2,FALSE),"")</f>
        <v/>
      </c>
      <c r="G319" s="172"/>
      <c r="H319" s="539"/>
      <c r="I319" s="542"/>
      <c r="J319" s="542"/>
      <c r="K319" s="545"/>
      <c r="L319" s="548"/>
    </row>
    <row r="320" spans="1:12" s="47" customFormat="1" ht="15" customHeight="1">
      <c r="A320" s="533"/>
      <c r="B320" s="535"/>
      <c r="C320" s="536"/>
      <c r="D320" s="537"/>
      <c r="E320" s="183"/>
      <c r="F320" s="165" t="str">
        <f>IF(E320&lt;&gt;"",VLOOKUP(E320,コード表!$C$2:$D$159,2,FALSE),"")</f>
        <v/>
      </c>
      <c r="G320" s="172"/>
      <c r="H320" s="539"/>
      <c r="I320" s="542"/>
      <c r="J320" s="542"/>
      <c r="K320" s="545"/>
      <c r="L320" s="548"/>
    </row>
    <row r="321" spans="1:12" s="47" customFormat="1" ht="15" customHeight="1">
      <c r="A321" s="534"/>
      <c r="B321" s="535"/>
      <c r="C321" s="536"/>
      <c r="D321" s="537"/>
      <c r="E321" s="184"/>
      <c r="F321" s="166" t="str">
        <f>IF(E321&lt;&gt;"",VLOOKUP(E321,コード表!$C$2:$D$159,2,FALSE),"")</f>
        <v/>
      </c>
      <c r="G321" s="173"/>
      <c r="H321" s="540"/>
      <c r="I321" s="543"/>
      <c r="J321" s="543"/>
      <c r="K321" s="546"/>
      <c r="L321" s="549"/>
    </row>
    <row r="322" spans="1:12" s="47" customFormat="1" ht="15" customHeight="1">
      <c r="A322" s="532">
        <v>80</v>
      </c>
      <c r="B322" s="535"/>
      <c r="C322" s="536"/>
      <c r="D322" s="537"/>
      <c r="E322" s="185"/>
      <c r="F322" s="164" t="str">
        <f>IF(E322&lt;&gt;"",VLOOKUP(E322,コード表!$C$2:$D$159,2,FALSE),"")</f>
        <v/>
      </c>
      <c r="G322" s="171"/>
      <c r="H322" s="538"/>
      <c r="I322" s="541"/>
      <c r="J322" s="541"/>
      <c r="K322" s="544"/>
      <c r="L322" s="547"/>
    </row>
    <row r="323" spans="1:12" s="47" customFormat="1" ht="15" customHeight="1">
      <c r="A323" s="533"/>
      <c r="B323" s="535"/>
      <c r="C323" s="536"/>
      <c r="D323" s="537"/>
      <c r="E323" s="183"/>
      <c r="F323" s="165" t="str">
        <f>IF(E323&lt;&gt;"",VLOOKUP(E323,コード表!$C$2:$D$159,2,FALSE),"")</f>
        <v/>
      </c>
      <c r="G323" s="172"/>
      <c r="H323" s="539"/>
      <c r="I323" s="542"/>
      <c r="J323" s="542"/>
      <c r="K323" s="545"/>
      <c r="L323" s="548"/>
    </row>
    <row r="324" spans="1:12" s="47" customFormat="1" ht="15" customHeight="1">
      <c r="A324" s="533"/>
      <c r="B324" s="535"/>
      <c r="C324" s="536"/>
      <c r="D324" s="537"/>
      <c r="E324" s="183"/>
      <c r="F324" s="165" t="str">
        <f>IF(E324&lt;&gt;"",VLOOKUP(E324,コード表!$C$2:$D$159,2,FALSE),"")</f>
        <v/>
      </c>
      <c r="G324" s="172"/>
      <c r="H324" s="539"/>
      <c r="I324" s="542"/>
      <c r="J324" s="542"/>
      <c r="K324" s="545"/>
      <c r="L324" s="548"/>
    </row>
    <row r="325" spans="1:12" s="47" customFormat="1" ht="15" customHeight="1" thickBot="1">
      <c r="A325" s="534"/>
      <c r="B325" s="550"/>
      <c r="C325" s="551"/>
      <c r="D325" s="552"/>
      <c r="E325" s="186"/>
      <c r="F325" s="166" t="str">
        <f>IF(E325&lt;&gt;"",VLOOKUP(E325,コード表!$C$2:$D$159,2,FALSE),"")</f>
        <v/>
      </c>
      <c r="G325" s="173"/>
      <c r="H325" s="553"/>
      <c r="I325" s="554"/>
      <c r="J325" s="554"/>
      <c r="K325" s="555"/>
      <c r="L325" s="556"/>
    </row>
    <row r="326" spans="1:12" s="47" customFormat="1" ht="15" customHeight="1">
      <c r="A326" s="532">
        <v>81</v>
      </c>
      <c r="B326" s="557"/>
      <c r="C326" s="558"/>
      <c r="D326" s="559"/>
      <c r="E326" s="182"/>
      <c r="F326" s="164" t="str">
        <f>IF(E326&lt;&gt;"",VLOOKUP(E326,コード表!$C$2:$D$159,2,FALSE),"")</f>
        <v/>
      </c>
      <c r="G326" s="171"/>
      <c r="H326" s="560"/>
      <c r="I326" s="561"/>
      <c r="J326" s="561"/>
      <c r="K326" s="562"/>
      <c r="L326" s="563"/>
    </row>
    <row r="327" spans="1:12" s="47" customFormat="1" ht="15" customHeight="1">
      <c r="A327" s="533"/>
      <c r="B327" s="535"/>
      <c r="C327" s="536"/>
      <c r="D327" s="537"/>
      <c r="E327" s="183"/>
      <c r="F327" s="165" t="str">
        <f>IF(E327&lt;&gt;"",VLOOKUP(E327,コード表!$C$2:$D$159,2,FALSE),"")</f>
        <v/>
      </c>
      <c r="G327" s="172"/>
      <c r="H327" s="539"/>
      <c r="I327" s="542"/>
      <c r="J327" s="542"/>
      <c r="K327" s="545"/>
      <c r="L327" s="548"/>
    </row>
    <row r="328" spans="1:12" s="47" customFormat="1" ht="15" customHeight="1">
      <c r="A328" s="533"/>
      <c r="B328" s="535"/>
      <c r="C328" s="536"/>
      <c r="D328" s="537"/>
      <c r="E328" s="183"/>
      <c r="F328" s="165" t="str">
        <f>IF(E328&lt;&gt;"",VLOOKUP(E328,コード表!$C$2:$D$159,2,FALSE),"")</f>
        <v/>
      </c>
      <c r="G328" s="172"/>
      <c r="H328" s="539"/>
      <c r="I328" s="542"/>
      <c r="J328" s="542"/>
      <c r="K328" s="545"/>
      <c r="L328" s="548"/>
    </row>
    <row r="329" spans="1:12" s="47" customFormat="1" ht="15" customHeight="1">
      <c r="A329" s="534"/>
      <c r="B329" s="535"/>
      <c r="C329" s="536"/>
      <c r="D329" s="537"/>
      <c r="E329" s="184"/>
      <c r="F329" s="166" t="str">
        <f>IF(E329&lt;&gt;"",VLOOKUP(E329,コード表!$C$2:$D$159,2,FALSE),"")</f>
        <v/>
      </c>
      <c r="G329" s="173"/>
      <c r="H329" s="540"/>
      <c r="I329" s="543"/>
      <c r="J329" s="543"/>
      <c r="K329" s="546"/>
      <c r="L329" s="549"/>
    </row>
    <row r="330" spans="1:12" s="47" customFormat="1" ht="15" customHeight="1">
      <c r="A330" s="532">
        <v>82</v>
      </c>
      <c r="B330" s="535"/>
      <c r="C330" s="536"/>
      <c r="D330" s="537"/>
      <c r="E330" s="185"/>
      <c r="F330" s="164" t="str">
        <f>IF(E330&lt;&gt;"",VLOOKUP(E330,コード表!$C$2:$D$159,2,FALSE),"")</f>
        <v/>
      </c>
      <c r="G330" s="171"/>
      <c r="H330" s="538"/>
      <c r="I330" s="541"/>
      <c r="J330" s="541"/>
      <c r="K330" s="544"/>
      <c r="L330" s="547"/>
    </row>
    <row r="331" spans="1:12" s="47" customFormat="1" ht="15" customHeight="1">
      <c r="A331" s="533"/>
      <c r="B331" s="535"/>
      <c r="C331" s="536"/>
      <c r="D331" s="537"/>
      <c r="E331" s="183"/>
      <c r="F331" s="165" t="str">
        <f>IF(E331&lt;&gt;"",VLOOKUP(E331,コード表!$C$2:$D$159,2,FALSE),"")</f>
        <v/>
      </c>
      <c r="G331" s="172"/>
      <c r="H331" s="539"/>
      <c r="I331" s="542"/>
      <c r="J331" s="542"/>
      <c r="K331" s="545"/>
      <c r="L331" s="548"/>
    </row>
    <row r="332" spans="1:12" s="47" customFormat="1" ht="15" customHeight="1">
      <c r="A332" s="533"/>
      <c r="B332" s="535"/>
      <c r="C332" s="536"/>
      <c r="D332" s="537"/>
      <c r="E332" s="183"/>
      <c r="F332" s="165" t="str">
        <f>IF(E332&lt;&gt;"",VLOOKUP(E332,コード表!$C$2:$D$159,2,FALSE),"")</f>
        <v/>
      </c>
      <c r="G332" s="172"/>
      <c r="H332" s="539"/>
      <c r="I332" s="542"/>
      <c r="J332" s="542"/>
      <c r="K332" s="545"/>
      <c r="L332" s="548"/>
    </row>
    <row r="333" spans="1:12" s="47" customFormat="1" ht="15" customHeight="1">
      <c r="A333" s="534"/>
      <c r="B333" s="535"/>
      <c r="C333" s="536"/>
      <c r="D333" s="537"/>
      <c r="E333" s="184"/>
      <c r="F333" s="166" t="str">
        <f>IF(E333&lt;&gt;"",VLOOKUP(E333,コード表!$C$2:$D$159,2,FALSE),"")</f>
        <v/>
      </c>
      <c r="G333" s="173"/>
      <c r="H333" s="540"/>
      <c r="I333" s="543"/>
      <c r="J333" s="543"/>
      <c r="K333" s="546"/>
      <c r="L333" s="549"/>
    </row>
    <row r="334" spans="1:12" s="47" customFormat="1" ht="15" customHeight="1">
      <c r="A334" s="532">
        <v>83</v>
      </c>
      <c r="B334" s="535"/>
      <c r="C334" s="536"/>
      <c r="D334" s="537"/>
      <c r="E334" s="185"/>
      <c r="F334" s="164" t="str">
        <f>IF(E334&lt;&gt;"",VLOOKUP(E334,コード表!$C$2:$D$159,2,FALSE),"")</f>
        <v/>
      </c>
      <c r="G334" s="171"/>
      <c r="H334" s="538"/>
      <c r="I334" s="541"/>
      <c r="J334" s="541"/>
      <c r="K334" s="544"/>
      <c r="L334" s="547"/>
    </row>
    <row r="335" spans="1:12" s="47" customFormat="1" ht="15" customHeight="1">
      <c r="A335" s="533"/>
      <c r="B335" s="535"/>
      <c r="C335" s="536"/>
      <c r="D335" s="537"/>
      <c r="E335" s="183"/>
      <c r="F335" s="165" t="str">
        <f>IF(E335&lt;&gt;"",VLOOKUP(E335,コード表!$C$2:$D$159,2,FALSE),"")</f>
        <v/>
      </c>
      <c r="G335" s="172"/>
      <c r="H335" s="539"/>
      <c r="I335" s="542"/>
      <c r="J335" s="542"/>
      <c r="K335" s="545"/>
      <c r="L335" s="548"/>
    </row>
    <row r="336" spans="1:12" s="47" customFormat="1" ht="15" customHeight="1">
      <c r="A336" s="533"/>
      <c r="B336" s="535"/>
      <c r="C336" s="536"/>
      <c r="D336" s="537"/>
      <c r="E336" s="183"/>
      <c r="F336" s="165" t="str">
        <f>IF(E336&lt;&gt;"",VLOOKUP(E336,コード表!$C$2:$D$159,2,FALSE),"")</f>
        <v/>
      </c>
      <c r="G336" s="172"/>
      <c r="H336" s="539"/>
      <c r="I336" s="542"/>
      <c r="J336" s="542"/>
      <c r="K336" s="545"/>
      <c r="L336" s="548"/>
    </row>
    <row r="337" spans="1:12" s="47" customFormat="1" ht="15" customHeight="1">
      <c r="A337" s="534"/>
      <c r="B337" s="535"/>
      <c r="C337" s="536"/>
      <c r="D337" s="537"/>
      <c r="E337" s="184"/>
      <c r="F337" s="166" t="str">
        <f>IF(E337&lt;&gt;"",VLOOKUP(E337,コード表!$C$2:$D$159,2,FALSE),"")</f>
        <v/>
      </c>
      <c r="G337" s="173"/>
      <c r="H337" s="540"/>
      <c r="I337" s="543"/>
      <c r="J337" s="543"/>
      <c r="K337" s="546"/>
      <c r="L337" s="549"/>
    </row>
    <row r="338" spans="1:12" s="47" customFormat="1" ht="15" customHeight="1">
      <c r="A338" s="532">
        <v>84</v>
      </c>
      <c r="B338" s="535"/>
      <c r="C338" s="536"/>
      <c r="D338" s="537"/>
      <c r="E338" s="185"/>
      <c r="F338" s="164" t="str">
        <f>IF(E338&lt;&gt;"",VLOOKUP(E338,コード表!$C$2:$D$159,2,FALSE),"")</f>
        <v/>
      </c>
      <c r="G338" s="171"/>
      <c r="H338" s="538"/>
      <c r="I338" s="541"/>
      <c r="J338" s="541"/>
      <c r="K338" s="544"/>
      <c r="L338" s="547"/>
    </row>
    <row r="339" spans="1:12" s="47" customFormat="1" ht="15" customHeight="1">
      <c r="A339" s="533"/>
      <c r="B339" s="535"/>
      <c r="C339" s="536"/>
      <c r="D339" s="537"/>
      <c r="E339" s="183"/>
      <c r="F339" s="165" t="str">
        <f>IF(E339&lt;&gt;"",VLOOKUP(E339,コード表!$C$2:$D$159,2,FALSE),"")</f>
        <v/>
      </c>
      <c r="G339" s="172"/>
      <c r="H339" s="539"/>
      <c r="I339" s="542"/>
      <c r="J339" s="542"/>
      <c r="K339" s="545"/>
      <c r="L339" s="548"/>
    </row>
    <row r="340" spans="1:12" s="47" customFormat="1" ht="15" customHeight="1">
      <c r="A340" s="533"/>
      <c r="B340" s="535"/>
      <c r="C340" s="536"/>
      <c r="D340" s="537"/>
      <c r="E340" s="183"/>
      <c r="F340" s="165" t="str">
        <f>IF(E340&lt;&gt;"",VLOOKUP(E340,コード表!$C$2:$D$159,2,FALSE),"")</f>
        <v/>
      </c>
      <c r="G340" s="172"/>
      <c r="H340" s="539"/>
      <c r="I340" s="542"/>
      <c r="J340" s="542"/>
      <c r="K340" s="545"/>
      <c r="L340" s="548"/>
    </row>
    <row r="341" spans="1:12" s="47" customFormat="1" ht="15" customHeight="1">
      <c r="A341" s="534"/>
      <c r="B341" s="535"/>
      <c r="C341" s="536"/>
      <c r="D341" s="537"/>
      <c r="E341" s="184"/>
      <c r="F341" s="166" t="str">
        <f>IF(E341&lt;&gt;"",VLOOKUP(E341,コード表!$C$2:$D$159,2,FALSE),"")</f>
        <v/>
      </c>
      <c r="G341" s="173"/>
      <c r="H341" s="540"/>
      <c r="I341" s="543"/>
      <c r="J341" s="543"/>
      <c r="K341" s="546"/>
      <c r="L341" s="549"/>
    </row>
    <row r="342" spans="1:12" s="47" customFormat="1" ht="15" customHeight="1">
      <c r="A342" s="532">
        <v>85</v>
      </c>
      <c r="B342" s="535"/>
      <c r="C342" s="536"/>
      <c r="D342" s="537"/>
      <c r="E342" s="185"/>
      <c r="F342" s="164" t="str">
        <f>IF(E342&lt;&gt;"",VLOOKUP(E342,コード表!$C$2:$D$159,2,FALSE),"")</f>
        <v/>
      </c>
      <c r="G342" s="171"/>
      <c r="H342" s="538"/>
      <c r="I342" s="541"/>
      <c r="J342" s="541"/>
      <c r="K342" s="544"/>
      <c r="L342" s="547"/>
    </row>
    <row r="343" spans="1:12" s="47" customFormat="1" ht="15" customHeight="1">
      <c r="A343" s="533"/>
      <c r="B343" s="535"/>
      <c r="C343" s="536"/>
      <c r="D343" s="537"/>
      <c r="E343" s="183"/>
      <c r="F343" s="165" t="str">
        <f>IF(E343&lt;&gt;"",VLOOKUP(E343,コード表!$C$2:$D$159,2,FALSE),"")</f>
        <v/>
      </c>
      <c r="G343" s="172"/>
      <c r="H343" s="539"/>
      <c r="I343" s="542"/>
      <c r="J343" s="542"/>
      <c r="K343" s="545"/>
      <c r="L343" s="548"/>
    </row>
    <row r="344" spans="1:12" s="47" customFormat="1" ht="15" customHeight="1">
      <c r="A344" s="533"/>
      <c r="B344" s="535"/>
      <c r="C344" s="536"/>
      <c r="D344" s="537"/>
      <c r="E344" s="183"/>
      <c r="F344" s="165" t="str">
        <f>IF(E344&lt;&gt;"",VLOOKUP(E344,コード表!$C$2:$D$159,2,FALSE),"")</f>
        <v/>
      </c>
      <c r="G344" s="172"/>
      <c r="H344" s="539"/>
      <c r="I344" s="542"/>
      <c r="J344" s="542"/>
      <c r="K344" s="545"/>
      <c r="L344" s="548"/>
    </row>
    <row r="345" spans="1:12" s="47" customFormat="1" ht="15" customHeight="1">
      <c r="A345" s="534"/>
      <c r="B345" s="535"/>
      <c r="C345" s="536"/>
      <c r="D345" s="537"/>
      <c r="E345" s="184"/>
      <c r="F345" s="166" t="str">
        <f>IF(E345&lt;&gt;"",VLOOKUP(E345,コード表!$C$2:$D$159,2,FALSE),"")</f>
        <v/>
      </c>
      <c r="G345" s="173"/>
      <c r="H345" s="540"/>
      <c r="I345" s="543"/>
      <c r="J345" s="543"/>
      <c r="K345" s="546"/>
      <c r="L345" s="549"/>
    </row>
    <row r="346" spans="1:12" s="47" customFormat="1" ht="15" customHeight="1">
      <c r="A346" s="532">
        <v>86</v>
      </c>
      <c r="B346" s="535"/>
      <c r="C346" s="536"/>
      <c r="D346" s="537"/>
      <c r="E346" s="185"/>
      <c r="F346" s="164" t="str">
        <f>IF(E346&lt;&gt;"",VLOOKUP(E346,コード表!$C$2:$D$159,2,FALSE),"")</f>
        <v/>
      </c>
      <c r="G346" s="171"/>
      <c r="H346" s="538"/>
      <c r="I346" s="541"/>
      <c r="J346" s="541"/>
      <c r="K346" s="544"/>
      <c r="L346" s="547"/>
    </row>
    <row r="347" spans="1:12" s="47" customFormat="1" ht="15" customHeight="1">
      <c r="A347" s="533"/>
      <c r="B347" s="535"/>
      <c r="C347" s="536"/>
      <c r="D347" s="537"/>
      <c r="E347" s="183"/>
      <c r="F347" s="165" t="str">
        <f>IF(E347&lt;&gt;"",VLOOKUP(E347,コード表!$C$2:$D$159,2,FALSE),"")</f>
        <v/>
      </c>
      <c r="G347" s="172"/>
      <c r="H347" s="539"/>
      <c r="I347" s="542"/>
      <c r="J347" s="542"/>
      <c r="K347" s="545"/>
      <c r="L347" s="548"/>
    </row>
    <row r="348" spans="1:12" s="47" customFormat="1" ht="15" customHeight="1">
      <c r="A348" s="533"/>
      <c r="B348" s="535"/>
      <c r="C348" s="536"/>
      <c r="D348" s="537"/>
      <c r="E348" s="183"/>
      <c r="F348" s="165" t="str">
        <f>IF(E348&lt;&gt;"",VLOOKUP(E348,コード表!$C$2:$D$159,2,FALSE),"")</f>
        <v/>
      </c>
      <c r="G348" s="172"/>
      <c r="H348" s="539"/>
      <c r="I348" s="542"/>
      <c r="J348" s="542"/>
      <c r="K348" s="545"/>
      <c r="L348" s="548"/>
    </row>
    <row r="349" spans="1:12" s="47" customFormat="1" ht="15" customHeight="1">
      <c r="A349" s="534"/>
      <c r="B349" s="535"/>
      <c r="C349" s="536"/>
      <c r="D349" s="537"/>
      <c r="E349" s="184"/>
      <c r="F349" s="166" t="str">
        <f>IF(E349&lt;&gt;"",VLOOKUP(E349,コード表!$C$2:$D$159,2,FALSE),"")</f>
        <v/>
      </c>
      <c r="G349" s="173"/>
      <c r="H349" s="540"/>
      <c r="I349" s="543"/>
      <c r="J349" s="543"/>
      <c r="K349" s="546"/>
      <c r="L349" s="549"/>
    </row>
    <row r="350" spans="1:12" s="47" customFormat="1" ht="15" customHeight="1">
      <c r="A350" s="532">
        <v>87</v>
      </c>
      <c r="B350" s="535"/>
      <c r="C350" s="536"/>
      <c r="D350" s="537"/>
      <c r="E350" s="185"/>
      <c r="F350" s="164" t="str">
        <f>IF(E350&lt;&gt;"",VLOOKUP(E350,コード表!$C$2:$D$159,2,FALSE),"")</f>
        <v/>
      </c>
      <c r="G350" s="171"/>
      <c r="H350" s="538"/>
      <c r="I350" s="541"/>
      <c r="J350" s="541"/>
      <c r="K350" s="544"/>
      <c r="L350" s="547"/>
    </row>
    <row r="351" spans="1:12" s="47" customFormat="1" ht="15" customHeight="1">
      <c r="A351" s="533"/>
      <c r="B351" s="535"/>
      <c r="C351" s="536"/>
      <c r="D351" s="537"/>
      <c r="E351" s="183"/>
      <c r="F351" s="165" t="str">
        <f>IF(E351&lt;&gt;"",VLOOKUP(E351,コード表!$C$2:$D$159,2,FALSE),"")</f>
        <v/>
      </c>
      <c r="G351" s="172"/>
      <c r="H351" s="539"/>
      <c r="I351" s="542"/>
      <c r="J351" s="542"/>
      <c r="K351" s="545"/>
      <c r="L351" s="548"/>
    </row>
    <row r="352" spans="1:12" s="47" customFormat="1" ht="15" customHeight="1">
      <c r="A352" s="533"/>
      <c r="B352" s="535"/>
      <c r="C352" s="536"/>
      <c r="D352" s="537"/>
      <c r="E352" s="183"/>
      <c r="F352" s="165" t="str">
        <f>IF(E352&lt;&gt;"",VLOOKUP(E352,コード表!$C$2:$D$159,2,FALSE),"")</f>
        <v/>
      </c>
      <c r="G352" s="172"/>
      <c r="H352" s="539"/>
      <c r="I352" s="542"/>
      <c r="J352" s="542"/>
      <c r="K352" s="545"/>
      <c r="L352" s="548"/>
    </row>
    <row r="353" spans="1:12" s="47" customFormat="1" ht="15" customHeight="1">
      <c r="A353" s="534"/>
      <c r="B353" s="535"/>
      <c r="C353" s="536"/>
      <c r="D353" s="537"/>
      <c r="E353" s="184"/>
      <c r="F353" s="166" t="str">
        <f>IF(E353&lt;&gt;"",VLOOKUP(E353,コード表!$C$2:$D$159,2,FALSE),"")</f>
        <v/>
      </c>
      <c r="G353" s="173"/>
      <c r="H353" s="540"/>
      <c r="I353" s="543"/>
      <c r="J353" s="543"/>
      <c r="K353" s="546"/>
      <c r="L353" s="549"/>
    </row>
    <row r="354" spans="1:12" s="47" customFormat="1" ht="15" customHeight="1">
      <c r="A354" s="532">
        <v>88</v>
      </c>
      <c r="B354" s="535"/>
      <c r="C354" s="536"/>
      <c r="D354" s="537"/>
      <c r="E354" s="185"/>
      <c r="F354" s="164" t="str">
        <f>IF(E354&lt;&gt;"",VLOOKUP(E354,コード表!$C$2:$D$159,2,FALSE),"")</f>
        <v/>
      </c>
      <c r="G354" s="171"/>
      <c r="H354" s="538"/>
      <c r="I354" s="541"/>
      <c r="J354" s="541"/>
      <c r="K354" s="544"/>
      <c r="L354" s="547"/>
    </row>
    <row r="355" spans="1:12" s="47" customFormat="1" ht="15" customHeight="1">
      <c r="A355" s="533"/>
      <c r="B355" s="535"/>
      <c r="C355" s="536"/>
      <c r="D355" s="537"/>
      <c r="E355" s="183"/>
      <c r="F355" s="165" t="str">
        <f>IF(E355&lt;&gt;"",VLOOKUP(E355,コード表!$C$2:$D$159,2,FALSE),"")</f>
        <v/>
      </c>
      <c r="G355" s="172"/>
      <c r="H355" s="539"/>
      <c r="I355" s="542"/>
      <c r="J355" s="542"/>
      <c r="K355" s="545"/>
      <c r="L355" s="548"/>
    </row>
    <row r="356" spans="1:12" s="47" customFormat="1" ht="15" customHeight="1">
      <c r="A356" s="533"/>
      <c r="B356" s="535"/>
      <c r="C356" s="536"/>
      <c r="D356" s="537"/>
      <c r="E356" s="183"/>
      <c r="F356" s="165" t="str">
        <f>IF(E356&lt;&gt;"",VLOOKUP(E356,コード表!$C$2:$D$159,2,FALSE),"")</f>
        <v/>
      </c>
      <c r="G356" s="172"/>
      <c r="H356" s="539"/>
      <c r="I356" s="542"/>
      <c r="J356" s="542"/>
      <c r="K356" s="545"/>
      <c r="L356" s="548"/>
    </row>
    <row r="357" spans="1:12" s="47" customFormat="1" ht="15" customHeight="1">
      <c r="A357" s="534"/>
      <c r="B357" s="535"/>
      <c r="C357" s="536"/>
      <c r="D357" s="537"/>
      <c r="E357" s="184"/>
      <c r="F357" s="166" t="str">
        <f>IF(E357&lt;&gt;"",VLOOKUP(E357,コード表!$C$2:$D$159,2,FALSE),"")</f>
        <v/>
      </c>
      <c r="G357" s="173"/>
      <c r="H357" s="540"/>
      <c r="I357" s="543"/>
      <c r="J357" s="543"/>
      <c r="K357" s="546"/>
      <c r="L357" s="549"/>
    </row>
    <row r="358" spans="1:12" s="47" customFormat="1" ht="15" customHeight="1">
      <c r="A358" s="532">
        <v>89</v>
      </c>
      <c r="B358" s="535"/>
      <c r="C358" s="536"/>
      <c r="D358" s="537"/>
      <c r="E358" s="185"/>
      <c r="F358" s="164" t="str">
        <f>IF(E358&lt;&gt;"",VLOOKUP(E358,コード表!$C$2:$D$159,2,FALSE),"")</f>
        <v/>
      </c>
      <c r="G358" s="171"/>
      <c r="H358" s="538"/>
      <c r="I358" s="541"/>
      <c r="J358" s="541"/>
      <c r="K358" s="544"/>
      <c r="L358" s="547"/>
    </row>
    <row r="359" spans="1:12" s="47" customFormat="1" ht="15" customHeight="1">
      <c r="A359" s="533"/>
      <c r="B359" s="535"/>
      <c r="C359" s="536"/>
      <c r="D359" s="537"/>
      <c r="E359" s="183"/>
      <c r="F359" s="165" t="str">
        <f>IF(E359&lt;&gt;"",VLOOKUP(E359,コード表!$C$2:$D$159,2,FALSE),"")</f>
        <v/>
      </c>
      <c r="G359" s="172"/>
      <c r="H359" s="539"/>
      <c r="I359" s="542"/>
      <c r="J359" s="542"/>
      <c r="K359" s="545"/>
      <c r="L359" s="548"/>
    </row>
    <row r="360" spans="1:12" s="47" customFormat="1" ht="15" customHeight="1">
      <c r="A360" s="533"/>
      <c r="B360" s="535"/>
      <c r="C360" s="536"/>
      <c r="D360" s="537"/>
      <c r="E360" s="183"/>
      <c r="F360" s="165" t="str">
        <f>IF(E360&lt;&gt;"",VLOOKUP(E360,コード表!$C$2:$D$159,2,FALSE),"")</f>
        <v/>
      </c>
      <c r="G360" s="172"/>
      <c r="H360" s="539"/>
      <c r="I360" s="542"/>
      <c r="J360" s="542"/>
      <c r="K360" s="545"/>
      <c r="L360" s="548"/>
    </row>
    <row r="361" spans="1:12" s="47" customFormat="1" ht="15" customHeight="1">
      <c r="A361" s="534"/>
      <c r="B361" s="535"/>
      <c r="C361" s="536"/>
      <c r="D361" s="537"/>
      <c r="E361" s="184"/>
      <c r="F361" s="166" t="str">
        <f>IF(E361&lt;&gt;"",VLOOKUP(E361,コード表!$C$2:$D$159,2,FALSE),"")</f>
        <v/>
      </c>
      <c r="G361" s="173"/>
      <c r="H361" s="540"/>
      <c r="I361" s="543"/>
      <c r="J361" s="543"/>
      <c r="K361" s="546"/>
      <c r="L361" s="549"/>
    </row>
    <row r="362" spans="1:12" s="47" customFormat="1" ht="15" customHeight="1">
      <c r="A362" s="532">
        <v>90</v>
      </c>
      <c r="B362" s="535"/>
      <c r="C362" s="536"/>
      <c r="D362" s="537"/>
      <c r="E362" s="185"/>
      <c r="F362" s="164" t="str">
        <f>IF(E362&lt;&gt;"",VLOOKUP(E362,コード表!$C$2:$D$159,2,FALSE),"")</f>
        <v/>
      </c>
      <c r="G362" s="171"/>
      <c r="H362" s="538"/>
      <c r="I362" s="541"/>
      <c r="J362" s="541"/>
      <c r="K362" s="544"/>
      <c r="L362" s="547"/>
    </row>
    <row r="363" spans="1:12" s="47" customFormat="1" ht="15" customHeight="1">
      <c r="A363" s="533"/>
      <c r="B363" s="535"/>
      <c r="C363" s="536"/>
      <c r="D363" s="537"/>
      <c r="E363" s="183"/>
      <c r="F363" s="165" t="str">
        <f>IF(E363&lt;&gt;"",VLOOKUP(E363,コード表!$C$2:$D$159,2,FALSE),"")</f>
        <v/>
      </c>
      <c r="G363" s="172"/>
      <c r="H363" s="539"/>
      <c r="I363" s="542"/>
      <c r="J363" s="542"/>
      <c r="K363" s="545"/>
      <c r="L363" s="548"/>
    </row>
    <row r="364" spans="1:12" s="47" customFormat="1" ht="15" customHeight="1">
      <c r="A364" s="533"/>
      <c r="B364" s="535"/>
      <c r="C364" s="536"/>
      <c r="D364" s="537"/>
      <c r="E364" s="183"/>
      <c r="F364" s="165" t="str">
        <f>IF(E364&lt;&gt;"",VLOOKUP(E364,コード表!$C$2:$D$159,2,FALSE),"")</f>
        <v/>
      </c>
      <c r="G364" s="172"/>
      <c r="H364" s="539"/>
      <c r="I364" s="542"/>
      <c r="J364" s="542"/>
      <c r="K364" s="545"/>
      <c r="L364" s="548"/>
    </row>
    <row r="365" spans="1:12" s="47" customFormat="1" ht="15" customHeight="1" thickBot="1">
      <c r="A365" s="534"/>
      <c r="B365" s="550"/>
      <c r="C365" s="551"/>
      <c r="D365" s="552"/>
      <c r="E365" s="186"/>
      <c r="F365" s="166" t="str">
        <f>IF(E365&lt;&gt;"",VLOOKUP(E365,コード表!$C$2:$D$159,2,FALSE),"")</f>
        <v/>
      </c>
      <c r="G365" s="174"/>
      <c r="H365" s="553"/>
      <c r="I365" s="554"/>
      <c r="J365" s="554"/>
      <c r="K365" s="555"/>
      <c r="L365" s="556"/>
    </row>
    <row r="366" spans="1:12" s="47" customFormat="1" ht="15" customHeight="1">
      <c r="A366" s="532">
        <v>91</v>
      </c>
      <c r="B366" s="557"/>
      <c r="C366" s="558"/>
      <c r="D366" s="570"/>
      <c r="E366" s="182"/>
      <c r="F366" s="161" t="str">
        <f>IF(E366&lt;&gt;"",VLOOKUP(E366,コード表!$C$2:$D$159,2,FALSE),"")</f>
        <v/>
      </c>
      <c r="G366" s="167"/>
      <c r="H366" s="572"/>
      <c r="I366" s="573"/>
      <c r="J366" s="573"/>
      <c r="K366" s="562"/>
      <c r="L366" s="563"/>
    </row>
    <row r="367" spans="1:12" s="47" customFormat="1" ht="15" customHeight="1">
      <c r="A367" s="533"/>
      <c r="B367" s="535"/>
      <c r="C367" s="536"/>
      <c r="D367" s="571"/>
      <c r="E367" s="183"/>
      <c r="F367" s="162" t="str">
        <f>IF(E367&lt;&gt;"",VLOOKUP(E367,コード表!$C$2:$D$159,2,FALSE),"")</f>
        <v/>
      </c>
      <c r="G367" s="168"/>
      <c r="H367" s="565"/>
      <c r="I367" s="568"/>
      <c r="J367" s="568"/>
      <c r="K367" s="545"/>
      <c r="L367" s="548"/>
    </row>
    <row r="368" spans="1:12" s="47" customFormat="1" ht="15" customHeight="1">
      <c r="A368" s="533"/>
      <c r="B368" s="535"/>
      <c r="C368" s="536"/>
      <c r="D368" s="571"/>
      <c r="E368" s="183"/>
      <c r="F368" s="162" t="str">
        <f>IF(E368&lt;&gt;"",VLOOKUP(E368,コード表!$C$2:$D$159,2,FALSE),"")</f>
        <v/>
      </c>
      <c r="G368" s="168"/>
      <c r="H368" s="565"/>
      <c r="I368" s="568"/>
      <c r="J368" s="568"/>
      <c r="K368" s="545"/>
      <c r="L368" s="548"/>
    </row>
    <row r="369" spans="1:12" s="47" customFormat="1" ht="15" customHeight="1">
      <c r="A369" s="534"/>
      <c r="B369" s="535"/>
      <c r="C369" s="536"/>
      <c r="D369" s="571"/>
      <c r="E369" s="184"/>
      <c r="F369" s="163" t="str">
        <f>IF(E369&lt;&gt;"",VLOOKUP(E369,コード表!$C$2:$D$159,2,FALSE),"")</f>
        <v/>
      </c>
      <c r="G369" s="169"/>
      <c r="H369" s="566"/>
      <c r="I369" s="569"/>
      <c r="J369" s="569"/>
      <c r="K369" s="546"/>
      <c r="L369" s="549"/>
    </row>
    <row r="370" spans="1:12" s="47" customFormat="1" ht="15" customHeight="1">
      <c r="A370" s="532">
        <v>92</v>
      </c>
      <c r="B370" s="535"/>
      <c r="C370" s="536"/>
      <c r="D370" s="537"/>
      <c r="E370" s="185"/>
      <c r="F370" s="161" t="str">
        <f>IF(E370&lt;&gt;"",VLOOKUP(E370,コード表!$C$2:$D$159,2,FALSE),"")</f>
        <v/>
      </c>
      <c r="G370" s="170"/>
      <c r="H370" s="564"/>
      <c r="I370" s="567"/>
      <c r="J370" s="567"/>
      <c r="K370" s="544"/>
      <c r="L370" s="547"/>
    </row>
    <row r="371" spans="1:12" s="47" customFormat="1" ht="15" customHeight="1">
      <c r="A371" s="533"/>
      <c r="B371" s="535"/>
      <c r="C371" s="536"/>
      <c r="D371" s="537"/>
      <c r="E371" s="183"/>
      <c r="F371" s="162" t="str">
        <f>IF(E371&lt;&gt;"",VLOOKUP(E371,コード表!$C$2:$D$159,2,FALSE),"")</f>
        <v/>
      </c>
      <c r="G371" s="168"/>
      <c r="H371" s="565"/>
      <c r="I371" s="568"/>
      <c r="J371" s="568"/>
      <c r="K371" s="545"/>
      <c r="L371" s="548"/>
    </row>
    <row r="372" spans="1:12" s="47" customFormat="1" ht="15" customHeight="1">
      <c r="A372" s="533"/>
      <c r="B372" s="535"/>
      <c r="C372" s="536"/>
      <c r="D372" s="537"/>
      <c r="E372" s="183"/>
      <c r="F372" s="162" t="str">
        <f>IF(E372&lt;&gt;"",VLOOKUP(E372,コード表!$C$2:$D$159,2,FALSE),"")</f>
        <v/>
      </c>
      <c r="G372" s="168"/>
      <c r="H372" s="565"/>
      <c r="I372" s="568"/>
      <c r="J372" s="568"/>
      <c r="K372" s="545"/>
      <c r="L372" s="548"/>
    </row>
    <row r="373" spans="1:12" s="47" customFormat="1" ht="15" customHeight="1">
      <c r="A373" s="534"/>
      <c r="B373" s="535"/>
      <c r="C373" s="536"/>
      <c r="D373" s="537"/>
      <c r="E373" s="184"/>
      <c r="F373" s="163" t="str">
        <f>IF(E373&lt;&gt;"",VLOOKUP(E373,コード表!$C$2:$D$159,2,FALSE),"")</f>
        <v/>
      </c>
      <c r="G373" s="169"/>
      <c r="H373" s="566"/>
      <c r="I373" s="569"/>
      <c r="J373" s="569"/>
      <c r="K373" s="546"/>
      <c r="L373" s="549"/>
    </row>
    <row r="374" spans="1:12" s="47" customFormat="1" ht="15" customHeight="1">
      <c r="A374" s="532">
        <v>93</v>
      </c>
      <c r="B374" s="535"/>
      <c r="C374" s="536"/>
      <c r="D374" s="537"/>
      <c r="E374" s="185"/>
      <c r="F374" s="161" t="str">
        <f>IF(E374&lt;&gt;"",VLOOKUP(E374,コード表!$C$2:$D$159,2,FALSE),"")</f>
        <v/>
      </c>
      <c r="G374" s="170"/>
      <c r="H374" s="564"/>
      <c r="I374" s="567"/>
      <c r="J374" s="567"/>
      <c r="K374" s="544"/>
      <c r="L374" s="547"/>
    </row>
    <row r="375" spans="1:12" s="47" customFormat="1" ht="15" customHeight="1">
      <c r="A375" s="533"/>
      <c r="B375" s="535"/>
      <c r="C375" s="536"/>
      <c r="D375" s="537"/>
      <c r="E375" s="183"/>
      <c r="F375" s="162" t="str">
        <f>IF(E375&lt;&gt;"",VLOOKUP(E375,コード表!$C$2:$D$159,2,FALSE),"")</f>
        <v/>
      </c>
      <c r="G375" s="168"/>
      <c r="H375" s="565"/>
      <c r="I375" s="568"/>
      <c r="J375" s="568"/>
      <c r="K375" s="545"/>
      <c r="L375" s="548"/>
    </row>
    <row r="376" spans="1:12" s="47" customFormat="1" ht="15" customHeight="1">
      <c r="A376" s="533"/>
      <c r="B376" s="535"/>
      <c r="C376" s="536"/>
      <c r="D376" s="537"/>
      <c r="E376" s="183"/>
      <c r="F376" s="162" t="str">
        <f>IF(E376&lt;&gt;"",VLOOKUP(E376,コード表!$C$2:$D$159,2,FALSE),"")</f>
        <v/>
      </c>
      <c r="G376" s="168"/>
      <c r="H376" s="565"/>
      <c r="I376" s="568"/>
      <c r="J376" s="568"/>
      <c r="K376" s="545"/>
      <c r="L376" s="548"/>
    </row>
    <row r="377" spans="1:12" s="47" customFormat="1" ht="15" customHeight="1">
      <c r="A377" s="534"/>
      <c r="B377" s="535"/>
      <c r="C377" s="536"/>
      <c r="D377" s="537"/>
      <c r="E377" s="184"/>
      <c r="F377" s="163" t="str">
        <f>IF(E377&lt;&gt;"",VLOOKUP(E377,コード表!$C$2:$D$159,2,FALSE),"")</f>
        <v/>
      </c>
      <c r="G377" s="169"/>
      <c r="H377" s="566"/>
      <c r="I377" s="569"/>
      <c r="J377" s="569"/>
      <c r="K377" s="546"/>
      <c r="L377" s="549"/>
    </row>
    <row r="378" spans="1:12" s="47" customFormat="1" ht="15" customHeight="1">
      <c r="A378" s="532">
        <v>94</v>
      </c>
      <c r="B378" s="535"/>
      <c r="C378" s="536"/>
      <c r="D378" s="537"/>
      <c r="E378" s="185"/>
      <c r="F378" s="164" t="str">
        <f>IF(E378&lt;&gt;"",VLOOKUP(E378,コード表!$C$2:$D$159,2,FALSE),"")</f>
        <v/>
      </c>
      <c r="G378" s="171"/>
      <c r="H378" s="538"/>
      <c r="I378" s="541"/>
      <c r="J378" s="541"/>
      <c r="K378" s="544"/>
      <c r="L378" s="547"/>
    </row>
    <row r="379" spans="1:12" s="47" customFormat="1" ht="15" customHeight="1">
      <c r="A379" s="533"/>
      <c r="B379" s="535"/>
      <c r="C379" s="536"/>
      <c r="D379" s="537"/>
      <c r="E379" s="183"/>
      <c r="F379" s="165" t="str">
        <f>IF(E379&lt;&gt;"",VLOOKUP(E379,コード表!$C$2:$D$159,2,FALSE),"")</f>
        <v/>
      </c>
      <c r="G379" s="172"/>
      <c r="H379" s="539"/>
      <c r="I379" s="542"/>
      <c r="J379" s="542"/>
      <c r="K379" s="545"/>
      <c r="L379" s="548"/>
    </row>
    <row r="380" spans="1:12" s="47" customFormat="1" ht="15" customHeight="1">
      <c r="A380" s="533"/>
      <c r="B380" s="535"/>
      <c r="C380" s="536"/>
      <c r="D380" s="537"/>
      <c r="E380" s="183"/>
      <c r="F380" s="165" t="str">
        <f>IF(E380&lt;&gt;"",VLOOKUP(E380,コード表!$C$2:$D$159,2,FALSE),"")</f>
        <v/>
      </c>
      <c r="G380" s="172"/>
      <c r="H380" s="539"/>
      <c r="I380" s="542"/>
      <c r="J380" s="542"/>
      <c r="K380" s="545"/>
      <c r="L380" s="548"/>
    </row>
    <row r="381" spans="1:12" s="47" customFormat="1" ht="15" customHeight="1">
      <c r="A381" s="534"/>
      <c r="B381" s="535"/>
      <c r="C381" s="536"/>
      <c r="D381" s="537"/>
      <c r="E381" s="184"/>
      <c r="F381" s="166" t="str">
        <f>IF(E381&lt;&gt;"",VLOOKUP(E381,コード表!$C$2:$D$159,2,FALSE),"")</f>
        <v/>
      </c>
      <c r="G381" s="173"/>
      <c r="H381" s="540"/>
      <c r="I381" s="543"/>
      <c r="J381" s="543"/>
      <c r="K381" s="546"/>
      <c r="L381" s="549"/>
    </row>
    <row r="382" spans="1:12" s="47" customFormat="1" ht="15" customHeight="1">
      <c r="A382" s="532">
        <v>95</v>
      </c>
      <c r="B382" s="535"/>
      <c r="C382" s="536"/>
      <c r="D382" s="537"/>
      <c r="E382" s="185"/>
      <c r="F382" s="164" t="str">
        <f>IF(E382&lt;&gt;"",VLOOKUP(E382,コード表!$C$2:$D$159,2,FALSE),"")</f>
        <v/>
      </c>
      <c r="G382" s="171"/>
      <c r="H382" s="538"/>
      <c r="I382" s="541"/>
      <c r="J382" s="541"/>
      <c r="K382" s="544"/>
      <c r="L382" s="547"/>
    </row>
    <row r="383" spans="1:12" s="47" customFormat="1" ht="15" customHeight="1">
      <c r="A383" s="533"/>
      <c r="B383" s="535"/>
      <c r="C383" s="536"/>
      <c r="D383" s="537"/>
      <c r="E383" s="183"/>
      <c r="F383" s="165" t="str">
        <f>IF(E383&lt;&gt;"",VLOOKUP(E383,コード表!$C$2:$D$159,2,FALSE),"")</f>
        <v/>
      </c>
      <c r="G383" s="172"/>
      <c r="H383" s="539"/>
      <c r="I383" s="542"/>
      <c r="J383" s="542"/>
      <c r="K383" s="545"/>
      <c r="L383" s="548"/>
    </row>
    <row r="384" spans="1:12" s="47" customFormat="1" ht="15" customHeight="1">
      <c r="A384" s="533"/>
      <c r="B384" s="535"/>
      <c r="C384" s="536"/>
      <c r="D384" s="537"/>
      <c r="E384" s="183"/>
      <c r="F384" s="165" t="str">
        <f>IF(E384&lt;&gt;"",VLOOKUP(E384,コード表!$C$2:$D$159,2,FALSE),"")</f>
        <v/>
      </c>
      <c r="G384" s="172"/>
      <c r="H384" s="539"/>
      <c r="I384" s="542"/>
      <c r="J384" s="542"/>
      <c r="K384" s="545"/>
      <c r="L384" s="548"/>
    </row>
    <row r="385" spans="1:12" s="47" customFormat="1" ht="15" customHeight="1">
      <c r="A385" s="534"/>
      <c r="B385" s="535"/>
      <c r="C385" s="536"/>
      <c r="D385" s="537"/>
      <c r="E385" s="184"/>
      <c r="F385" s="166" t="str">
        <f>IF(E385&lt;&gt;"",VLOOKUP(E385,コード表!$C$2:$D$159,2,FALSE),"")</f>
        <v/>
      </c>
      <c r="G385" s="173"/>
      <c r="H385" s="540"/>
      <c r="I385" s="543"/>
      <c r="J385" s="543"/>
      <c r="K385" s="546"/>
      <c r="L385" s="549"/>
    </row>
    <row r="386" spans="1:12" s="47" customFormat="1" ht="15" customHeight="1">
      <c r="A386" s="532">
        <v>96</v>
      </c>
      <c r="B386" s="535"/>
      <c r="C386" s="536"/>
      <c r="D386" s="537"/>
      <c r="E386" s="185"/>
      <c r="F386" s="161" t="str">
        <f>IF(E386&lt;&gt;"",VLOOKUP(E386,コード表!$C$2:$D$159,2,FALSE),"")</f>
        <v/>
      </c>
      <c r="G386" s="171"/>
      <c r="H386" s="538"/>
      <c r="I386" s="541"/>
      <c r="J386" s="541"/>
      <c r="K386" s="544"/>
      <c r="L386" s="547"/>
    </row>
    <row r="387" spans="1:12" s="47" customFormat="1" ht="15" customHeight="1">
      <c r="A387" s="533"/>
      <c r="B387" s="535"/>
      <c r="C387" s="536"/>
      <c r="D387" s="537"/>
      <c r="E387" s="183"/>
      <c r="F387" s="162" t="str">
        <f>IF(E387&lt;&gt;"",VLOOKUP(E387,コード表!$C$2:$D$159,2,FALSE),"")</f>
        <v/>
      </c>
      <c r="G387" s="172"/>
      <c r="H387" s="539"/>
      <c r="I387" s="542"/>
      <c r="J387" s="542"/>
      <c r="K387" s="545"/>
      <c r="L387" s="548"/>
    </row>
    <row r="388" spans="1:12" s="47" customFormat="1" ht="15" customHeight="1">
      <c r="A388" s="533"/>
      <c r="B388" s="535"/>
      <c r="C388" s="536"/>
      <c r="D388" s="537"/>
      <c r="E388" s="183"/>
      <c r="F388" s="162" t="str">
        <f>IF(E388&lt;&gt;"",VLOOKUP(E388,コード表!$C$2:$D$159,2,FALSE),"")</f>
        <v/>
      </c>
      <c r="G388" s="172"/>
      <c r="H388" s="539"/>
      <c r="I388" s="542"/>
      <c r="J388" s="542"/>
      <c r="K388" s="545"/>
      <c r="L388" s="548"/>
    </row>
    <row r="389" spans="1:12" s="47" customFormat="1" ht="15" customHeight="1">
      <c r="A389" s="534"/>
      <c r="B389" s="535"/>
      <c r="C389" s="536"/>
      <c r="D389" s="537"/>
      <c r="E389" s="184"/>
      <c r="F389" s="163" t="str">
        <f>IF(E389&lt;&gt;"",VLOOKUP(E389,コード表!$C$2:$D$159,2,FALSE),"")</f>
        <v/>
      </c>
      <c r="G389" s="173"/>
      <c r="H389" s="540"/>
      <c r="I389" s="543"/>
      <c r="J389" s="543"/>
      <c r="K389" s="546"/>
      <c r="L389" s="549"/>
    </row>
    <row r="390" spans="1:12" s="47" customFormat="1" ht="15" customHeight="1">
      <c r="A390" s="532">
        <v>97</v>
      </c>
      <c r="B390" s="535"/>
      <c r="C390" s="536"/>
      <c r="D390" s="537"/>
      <c r="E390" s="185"/>
      <c r="F390" s="164" t="str">
        <f>IF(E390&lt;&gt;"",VLOOKUP(E390,コード表!$C$2:$D$159,2,FALSE),"")</f>
        <v/>
      </c>
      <c r="G390" s="171"/>
      <c r="H390" s="538"/>
      <c r="I390" s="541"/>
      <c r="J390" s="541"/>
      <c r="K390" s="544"/>
      <c r="L390" s="547"/>
    </row>
    <row r="391" spans="1:12" s="47" customFormat="1" ht="15" customHeight="1">
      <c r="A391" s="533"/>
      <c r="B391" s="535"/>
      <c r="C391" s="536"/>
      <c r="D391" s="537"/>
      <c r="E391" s="183"/>
      <c r="F391" s="165" t="str">
        <f>IF(E391&lt;&gt;"",VLOOKUP(E391,コード表!$C$2:$D$159,2,FALSE),"")</f>
        <v/>
      </c>
      <c r="G391" s="172"/>
      <c r="H391" s="539"/>
      <c r="I391" s="542"/>
      <c r="J391" s="542"/>
      <c r="K391" s="545"/>
      <c r="L391" s="548"/>
    </row>
    <row r="392" spans="1:12" s="47" customFormat="1" ht="15" customHeight="1">
      <c r="A392" s="533"/>
      <c r="B392" s="535"/>
      <c r="C392" s="536"/>
      <c r="D392" s="537"/>
      <c r="E392" s="183"/>
      <c r="F392" s="165" t="str">
        <f>IF(E392&lt;&gt;"",VLOOKUP(E392,コード表!$C$2:$D$159,2,FALSE),"")</f>
        <v/>
      </c>
      <c r="G392" s="172"/>
      <c r="H392" s="539"/>
      <c r="I392" s="542"/>
      <c r="J392" s="542"/>
      <c r="K392" s="545"/>
      <c r="L392" s="548"/>
    </row>
    <row r="393" spans="1:12" s="47" customFormat="1" ht="15" customHeight="1">
      <c r="A393" s="534"/>
      <c r="B393" s="535"/>
      <c r="C393" s="536"/>
      <c r="D393" s="537"/>
      <c r="E393" s="184"/>
      <c r="F393" s="166" t="str">
        <f>IF(E393&lt;&gt;"",VLOOKUP(E393,コード表!$C$2:$D$159,2,FALSE),"")</f>
        <v/>
      </c>
      <c r="G393" s="173"/>
      <c r="H393" s="540"/>
      <c r="I393" s="543"/>
      <c r="J393" s="543"/>
      <c r="K393" s="546"/>
      <c r="L393" s="549"/>
    </row>
    <row r="394" spans="1:12" s="47" customFormat="1" ht="15" customHeight="1">
      <c r="A394" s="532">
        <v>98</v>
      </c>
      <c r="B394" s="535"/>
      <c r="C394" s="536"/>
      <c r="D394" s="537"/>
      <c r="E394" s="185"/>
      <c r="F394" s="164" t="str">
        <f>IF(E394&lt;&gt;"",VLOOKUP(E394,コード表!$C$2:$D$159,2,FALSE),"")</f>
        <v/>
      </c>
      <c r="G394" s="171"/>
      <c r="H394" s="538"/>
      <c r="I394" s="541"/>
      <c r="J394" s="541"/>
      <c r="K394" s="544"/>
      <c r="L394" s="547"/>
    </row>
    <row r="395" spans="1:12" s="47" customFormat="1" ht="15" customHeight="1">
      <c r="A395" s="533"/>
      <c r="B395" s="535"/>
      <c r="C395" s="536"/>
      <c r="D395" s="537"/>
      <c r="E395" s="183"/>
      <c r="F395" s="165" t="str">
        <f>IF(E395&lt;&gt;"",VLOOKUP(E395,コード表!$C$2:$D$159,2,FALSE),"")</f>
        <v/>
      </c>
      <c r="G395" s="172"/>
      <c r="H395" s="539"/>
      <c r="I395" s="542"/>
      <c r="J395" s="542"/>
      <c r="K395" s="545"/>
      <c r="L395" s="548"/>
    </row>
    <row r="396" spans="1:12" s="47" customFormat="1" ht="15" customHeight="1">
      <c r="A396" s="533"/>
      <c r="B396" s="535"/>
      <c r="C396" s="536"/>
      <c r="D396" s="537"/>
      <c r="E396" s="183"/>
      <c r="F396" s="165" t="str">
        <f>IF(E396&lt;&gt;"",VLOOKUP(E396,コード表!$C$2:$D$159,2,FALSE),"")</f>
        <v/>
      </c>
      <c r="G396" s="172"/>
      <c r="H396" s="539"/>
      <c r="I396" s="542"/>
      <c r="J396" s="542"/>
      <c r="K396" s="545"/>
      <c r="L396" s="548"/>
    </row>
    <row r="397" spans="1:12" s="47" customFormat="1" ht="15" customHeight="1">
      <c r="A397" s="534"/>
      <c r="B397" s="535"/>
      <c r="C397" s="536"/>
      <c r="D397" s="537"/>
      <c r="E397" s="184"/>
      <c r="F397" s="166" t="str">
        <f>IF(E397&lt;&gt;"",VLOOKUP(E397,コード表!$C$2:$D$159,2,FALSE),"")</f>
        <v/>
      </c>
      <c r="G397" s="173"/>
      <c r="H397" s="540"/>
      <c r="I397" s="543"/>
      <c r="J397" s="543"/>
      <c r="K397" s="546"/>
      <c r="L397" s="549"/>
    </row>
    <row r="398" spans="1:12" s="47" customFormat="1" ht="15" customHeight="1">
      <c r="A398" s="532">
        <v>99</v>
      </c>
      <c r="B398" s="535"/>
      <c r="C398" s="536"/>
      <c r="D398" s="537"/>
      <c r="E398" s="185"/>
      <c r="F398" s="164" t="str">
        <f>IF(E398&lt;&gt;"",VLOOKUP(E398,コード表!$C$2:$D$159,2,FALSE),"")</f>
        <v/>
      </c>
      <c r="G398" s="171"/>
      <c r="H398" s="538"/>
      <c r="I398" s="541"/>
      <c r="J398" s="541"/>
      <c r="K398" s="544"/>
      <c r="L398" s="547"/>
    </row>
    <row r="399" spans="1:12" s="47" customFormat="1" ht="15" customHeight="1">
      <c r="A399" s="533"/>
      <c r="B399" s="535"/>
      <c r="C399" s="536"/>
      <c r="D399" s="537"/>
      <c r="E399" s="183"/>
      <c r="F399" s="165" t="str">
        <f>IF(E399&lt;&gt;"",VLOOKUP(E399,コード表!$C$2:$D$159,2,FALSE),"")</f>
        <v/>
      </c>
      <c r="G399" s="172"/>
      <c r="H399" s="539"/>
      <c r="I399" s="542"/>
      <c r="J399" s="542"/>
      <c r="K399" s="545"/>
      <c r="L399" s="548"/>
    </row>
    <row r="400" spans="1:12" s="47" customFormat="1" ht="15" customHeight="1">
      <c r="A400" s="533"/>
      <c r="B400" s="535"/>
      <c r="C400" s="536"/>
      <c r="D400" s="537"/>
      <c r="E400" s="183"/>
      <c r="F400" s="165" t="str">
        <f>IF(E400&lt;&gt;"",VLOOKUP(E400,コード表!$C$2:$D$159,2,FALSE),"")</f>
        <v/>
      </c>
      <c r="G400" s="172"/>
      <c r="H400" s="539"/>
      <c r="I400" s="542"/>
      <c r="J400" s="542"/>
      <c r="K400" s="545"/>
      <c r="L400" s="548"/>
    </row>
    <row r="401" spans="1:12" s="47" customFormat="1" ht="15" customHeight="1">
      <c r="A401" s="534"/>
      <c r="B401" s="535"/>
      <c r="C401" s="536"/>
      <c r="D401" s="537"/>
      <c r="E401" s="184"/>
      <c r="F401" s="166" t="str">
        <f>IF(E401&lt;&gt;"",VLOOKUP(E401,コード表!$C$2:$D$159,2,FALSE),"")</f>
        <v/>
      </c>
      <c r="G401" s="173"/>
      <c r="H401" s="540"/>
      <c r="I401" s="543"/>
      <c r="J401" s="543"/>
      <c r="K401" s="546"/>
      <c r="L401" s="549"/>
    </row>
    <row r="402" spans="1:12" s="47" customFormat="1" ht="15" customHeight="1">
      <c r="A402" s="532">
        <v>100</v>
      </c>
      <c r="B402" s="535"/>
      <c r="C402" s="536"/>
      <c r="D402" s="537"/>
      <c r="E402" s="185"/>
      <c r="F402" s="164" t="str">
        <f>IF(E402&lt;&gt;"",VLOOKUP(E402,コード表!$C$2:$D$159,2,FALSE),"")</f>
        <v/>
      </c>
      <c r="G402" s="171"/>
      <c r="H402" s="538"/>
      <c r="I402" s="541"/>
      <c r="J402" s="541"/>
      <c r="K402" s="544"/>
      <c r="L402" s="547"/>
    </row>
    <row r="403" spans="1:12" s="47" customFormat="1" ht="15" customHeight="1">
      <c r="A403" s="533"/>
      <c r="B403" s="535"/>
      <c r="C403" s="536"/>
      <c r="D403" s="537"/>
      <c r="E403" s="183"/>
      <c r="F403" s="165" t="str">
        <f>IF(E403&lt;&gt;"",VLOOKUP(E403,コード表!$C$2:$D$159,2,FALSE),"")</f>
        <v/>
      </c>
      <c r="G403" s="172"/>
      <c r="H403" s="539"/>
      <c r="I403" s="542"/>
      <c r="J403" s="542"/>
      <c r="K403" s="545"/>
      <c r="L403" s="548"/>
    </row>
    <row r="404" spans="1:12" s="47" customFormat="1" ht="15" customHeight="1">
      <c r="A404" s="533"/>
      <c r="B404" s="535"/>
      <c r="C404" s="536"/>
      <c r="D404" s="537"/>
      <c r="E404" s="183"/>
      <c r="F404" s="165" t="str">
        <f>IF(E404&lt;&gt;"",VLOOKUP(E404,コード表!$C$2:$D$159,2,FALSE),"")</f>
        <v/>
      </c>
      <c r="G404" s="172"/>
      <c r="H404" s="539"/>
      <c r="I404" s="542"/>
      <c r="J404" s="542"/>
      <c r="K404" s="545"/>
      <c r="L404" s="548"/>
    </row>
    <row r="405" spans="1:12" s="47" customFormat="1" ht="15" customHeight="1" thickBot="1">
      <c r="A405" s="534"/>
      <c r="B405" s="550"/>
      <c r="C405" s="551"/>
      <c r="D405" s="552"/>
      <c r="E405" s="186"/>
      <c r="F405" s="166" t="str">
        <f>IF(E405&lt;&gt;"",VLOOKUP(E405,コード表!$C$2:$D$159,2,FALSE),"")</f>
        <v/>
      </c>
      <c r="G405" s="173"/>
      <c r="H405" s="553"/>
      <c r="I405" s="554"/>
      <c r="J405" s="554"/>
      <c r="K405" s="555"/>
      <c r="L405" s="556"/>
    </row>
    <row r="406" spans="1:12" s="47" customFormat="1" ht="15" customHeight="1">
      <c r="A406" s="532">
        <v>101</v>
      </c>
      <c r="B406" s="557"/>
      <c r="C406" s="558"/>
      <c r="D406" s="559"/>
      <c r="E406" s="182"/>
      <c r="F406" s="164" t="str">
        <f>IF(E406&lt;&gt;"",VLOOKUP(E406,コード表!$C$2:$D$159,2,FALSE),"")</f>
        <v/>
      </c>
      <c r="G406" s="171"/>
      <c r="H406" s="560"/>
      <c r="I406" s="561"/>
      <c r="J406" s="561"/>
      <c r="K406" s="562"/>
      <c r="L406" s="563"/>
    </row>
    <row r="407" spans="1:12" s="47" customFormat="1" ht="15" customHeight="1">
      <c r="A407" s="533"/>
      <c r="B407" s="535"/>
      <c r="C407" s="536"/>
      <c r="D407" s="537"/>
      <c r="E407" s="183"/>
      <c r="F407" s="165" t="str">
        <f>IF(E407&lt;&gt;"",VLOOKUP(E407,コード表!$C$2:$D$159,2,FALSE),"")</f>
        <v/>
      </c>
      <c r="G407" s="172"/>
      <c r="H407" s="539"/>
      <c r="I407" s="542"/>
      <c r="J407" s="542"/>
      <c r="K407" s="545"/>
      <c r="L407" s="548"/>
    </row>
    <row r="408" spans="1:12" s="47" customFormat="1" ht="15" customHeight="1">
      <c r="A408" s="533"/>
      <c r="B408" s="535"/>
      <c r="C408" s="536"/>
      <c r="D408" s="537"/>
      <c r="E408" s="183"/>
      <c r="F408" s="165" t="str">
        <f>IF(E408&lt;&gt;"",VLOOKUP(E408,コード表!$C$2:$D$159,2,FALSE),"")</f>
        <v/>
      </c>
      <c r="G408" s="172"/>
      <c r="H408" s="539"/>
      <c r="I408" s="542"/>
      <c r="J408" s="542"/>
      <c r="K408" s="545"/>
      <c r="L408" s="548"/>
    </row>
    <row r="409" spans="1:12" s="47" customFormat="1" ht="15" customHeight="1">
      <c r="A409" s="534"/>
      <c r="B409" s="535"/>
      <c r="C409" s="536"/>
      <c r="D409" s="537"/>
      <c r="E409" s="184"/>
      <c r="F409" s="166" t="str">
        <f>IF(E409&lt;&gt;"",VLOOKUP(E409,コード表!$C$2:$D$159,2,FALSE),"")</f>
        <v/>
      </c>
      <c r="G409" s="173"/>
      <c r="H409" s="540"/>
      <c r="I409" s="543"/>
      <c r="J409" s="543"/>
      <c r="K409" s="546"/>
      <c r="L409" s="549"/>
    </row>
    <row r="410" spans="1:12" s="47" customFormat="1" ht="15" customHeight="1">
      <c r="A410" s="532">
        <v>102</v>
      </c>
      <c r="B410" s="535"/>
      <c r="C410" s="536"/>
      <c r="D410" s="537"/>
      <c r="E410" s="185"/>
      <c r="F410" s="164" t="str">
        <f>IF(E410&lt;&gt;"",VLOOKUP(E410,コード表!$C$2:$D$159,2,FALSE),"")</f>
        <v/>
      </c>
      <c r="G410" s="171"/>
      <c r="H410" s="538"/>
      <c r="I410" s="541"/>
      <c r="J410" s="541"/>
      <c r="K410" s="544"/>
      <c r="L410" s="547"/>
    </row>
    <row r="411" spans="1:12" s="47" customFormat="1" ht="15" customHeight="1">
      <c r="A411" s="533"/>
      <c r="B411" s="535"/>
      <c r="C411" s="536"/>
      <c r="D411" s="537"/>
      <c r="E411" s="183"/>
      <c r="F411" s="165" t="str">
        <f>IF(E411&lt;&gt;"",VLOOKUP(E411,コード表!$C$2:$D$159,2,FALSE),"")</f>
        <v/>
      </c>
      <c r="G411" s="172"/>
      <c r="H411" s="539"/>
      <c r="I411" s="542"/>
      <c r="J411" s="542"/>
      <c r="K411" s="545"/>
      <c r="L411" s="548"/>
    </row>
    <row r="412" spans="1:12" s="47" customFormat="1" ht="15" customHeight="1">
      <c r="A412" s="533"/>
      <c r="B412" s="535"/>
      <c r="C412" s="536"/>
      <c r="D412" s="537"/>
      <c r="E412" s="183"/>
      <c r="F412" s="165" t="str">
        <f>IF(E412&lt;&gt;"",VLOOKUP(E412,コード表!$C$2:$D$159,2,FALSE),"")</f>
        <v/>
      </c>
      <c r="G412" s="172"/>
      <c r="H412" s="539"/>
      <c r="I412" s="542"/>
      <c r="J412" s="542"/>
      <c r="K412" s="545"/>
      <c r="L412" s="548"/>
    </row>
    <row r="413" spans="1:12" s="47" customFormat="1" ht="15" customHeight="1">
      <c r="A413" s="534"/>
      <c r="B413" s="535"/>
      <c r="C413" s="536"/>
      <c r="D413" s="537"/>
      <c r="E413" s="184"/>
      <c r="F413" s="166" t="str">
        <f>IF(E413&lt;&gt;"",VLOOKUP(E413,コード表!$C$2:$D$159,2,FALSE),"")</f>
        <v/>
      </c>
      <c r="G413" s="173"/>
      <c r="H413" s="540"/>
      <c r="I413" s="543"/>
      <c r="J413" s="543"/>
      <c r="K413" s="546"/>
      <c r="L413" s="549"/>
    </row>
    <row r="414" spans="1:12" s="47" customFormat="1" ht="15" customHeight="1">
      <c r="A414" s="532">
        <v>103</v>
      </c>
      <c r="B414" s="535"/>
      <c r="C414" s="536"/>
      <c r="D414" s="537"/>
      <c r="E414" s="185"/>
      <c r="F414" s="164" t="str">
        <f>IF(E414&lt;&gt;"",VLOOKUP(E414,コード表!$C$2:$D$159,2,FALSE),"")</f>
        <v/>
      </c>
      <c r="G414" s="171"/>
      <c r="H414" s="538"/>
      <c r="I414" s="541"/>
      <c r="J414" s="541"/>
      <c r="K414" s="544"/>
      <c r="L414" s="547"/>
    </row>
    <row r="415" spans="1:12" s="47" customFormat="1" ht="15" customHeight="1">
      <c r="A415" s="533"/>
      <c r="B415" s="535"/>
      <c r="C415" s="536"/>
      <c r="D415" s="537"/>
      <c r="E415" s="183"/>
      <c r="F415" s="165" t="str">
        <f>IF(E415&lt;&gt;"",VLOOKUP(E415,コード表!$C$2:$D$159,2,FALSE),"")</f>
        <v/>
      </c>
      <c r="G415" s="172"/>
      <c r="H415" s="539"/>
      <c r="I415" s="542"/>
      <c r="J415" s="542"/>
      <c r="K415" s="545"/>
      <c r="L415" s="548"/>
    </row>
    <row r="416" spans="1:12" s="47" customFormat="1" ht="15" customHeight="1">
      <c r="A416" s="533"/>
      <c r="B416" s="535"/>
      <c r="C416" s="536"/>
      <c r="D416" s="537"/>
      <c r="E416" s="183"/>
      <c r="F416" s="165" t="str">
        <f>IF(E416&lt;&gt;"",VLOOKUP(E416,コード表!$C$2:$D$159,2,FALSE),"")</f>
        <v/>
      </c>
      <c r="G416" s="172"/>
      <c r="H416" s="539"/>
      <c r="I416" s="542"/>
      <c r="J416" s="542"/>
      <c r="K416" s="545"/>
      <c r="L416" s="548"/>
    </row>
    <row r="417" spans="1:12" s="47" customFormat="1" ht="15" customHeight="1">
      <c r="A417" s="534"/>
      <c r="B417" s="535"/>
      <c r="C417" s="536"/>
      <c r="D417" s="537"/>
      <c r="E417" s="184"/>
      <c r="F417" s="166" t="str">
        <f>IF(E417&lt;&gt;"",VLOOKUP(E417,コード表!$C$2:$D$159,2,FALSE),"")</f>
        <v/>
      </c>
      <c r="G417" s="173"/>
      <c r="H417" s="540"/>
      <c r="I417" s="543"/>
      <c r="J417" s="543"/>
      <c r="K417" s="546"/>
      <c r="L417" s="549"/>
    </row>
    <row r="418" spans="1:12" s="47" customFormat="1" ht="15" customHeight="1">
      <c r="A418" s="532">
        <v>104</v>
      </c>
      <c r="B418" s="535"/>
      <c r="C418" s="536"/>
      <c r="D418" s="537"/>
      <c r="E418" s="185"/>
      <c r="F418" s="164" t="str">
        <f>IF(E418&lt;&gt;"",VLOOKUP(E418,コード表!$C$2:$D$159,2,FALSE),"")</f>
        <v/>
      </c>
      <c r="G418" s="171"/>
      <c r="H418" s="538"/>
      <c r="I418" s="541"/>
      <c r="J418" s="541"/>
      <c r="K418" s="544"/>
      <c r="L418" s="547"/>
    </row>
    <row r="419" spans="1:12" s="47" customFormat="1" ht="15" customHeight="1">
      <c r="A419" s="533"/>
      <c r="B419" s="535"/>
      <c r="C419" s="536"/>
      <c r="D419" s="537"/>
      <c r="E419" s="183"/>
      <c r="F419" s="165" t="str">
        <f>IF(E419&lt;&gt;"",VLOOKUP(E419,コード表!$C$2:$D$159,2,FALSE),"")</f>
        <v/>
      </c>
      <c r="G419" s="172"/>
      <c r="H419" s="539"/>
      <c r="I419" s="542"/>
      <c r="J419" s="542"/>
      <c r="K419" s="545"/>
      <c r="L419" s="548"/>
    </row>
    <row r="420" spans="1:12" s="47" customFormat="1" ht="15" customHeight="1">
      <c r="A420" s="533"/>
      <c r="B420" s="535"/>
      <c r="C420" s="536"/>
      <c r="D420" s="537"/>
      <c r="E420" s="183"/>
      <c r="F420" s="165" t="str">
        <f>IF(E420&lt;&gt;"",VLOOKUP(E420,コード表!$C$2:$D$159,2,FALSE),"")</f>
        <v/>
      </c>
      <c r="G420" s="172"/>
      <c r="H420" s="539"/>
      <c r="I420" s="542"/>
      <c r="J420" s="542"/>
      <c r="K420" s="545"/>
      <c r="L420" s="548"/>
    </row>
    <row r="421" spans="1:12" s="47" customFormat="1" ht="15" customHeight="1">
      <c r="A421" s="534"/>
      <c r="B421" s="535"/>
      <c r="C421" s="536"/>
      <c r="D421" s="537"/>
      <c r="E421" s="184"/>
      <c r="F421" s="166" t="str">
        <f>IF(E421&lt;&gt;"",VLOOKUP(E421,コード表!$C$2:$D$159,2,FALSE),"")</f>
        <v/>
      </c>
      <c r="G421" s="173"/>
      <c r="H421" s="540"/>
      <c r="I421" s="543"/>
      <c r="J421" s="543"/>
      <c r="K421" s="546"/>
      <c r="L421" s="549"/>
    </row>
    <row r="422" spans="1:12" s="47" customFormat="1" ht="15" customHeight="1">
      <c r="A422" s="532">
        <v>105</v>
      </c>
      <c r="B422" s="535"/>
      <c r="C422" s="536"/>
      <c r="D422" s="537"/>
      <c r="E422" s="185"/>
      <c r="F422" s="164" t="str">
        <f>IF(E422&lt;&gt;"",VLOOKUP(E422,コード表!$C$2:$D$159,2,FALSE),"")</f>
        <v/>
      </c>
      <c r="G422" s="171"/>
      <c r="H422" s="538"/>
      <c r="I422" s="541"/>
      <c r="J422" s="541"/>
      <c r="K422" s="544"/>
      <c r="L422" s="547"/>
    </row>
    <row r="423" spans="1:12" s="47" customFormat="1" ht="15" customHeight="1">
      <c r="A423" s="533"/>
      <c r="B423" s="535"/>
      <c r="C423" s="536"/>
      <c r="D423" s="537"/>
      <c r="E423" s="183"/>
      <c r="F423" s="165" t="str">
        <f>IF(E423&lt;&gt;"",VLOOKUP(E423,コード表!$C$2:$D$159,2,FALSE),"")</f>
        <v/>
      </c>
      <c r="G423" s="172"/>
      <c r="H423" s="539"/>
      <c r="I423" s="542"/>
      <c r="J423" s="542"/>
      <c r="K423" s="545"/>
      <c r="L423" s="548"/>
    </row>
    <row r="424" spans="1:12" s="47" customFormat="1" ht="15" customHeight="1">
      <c r="A424" s="533"/>
      <c r="B424" s="535"/>
      <c r="C424" s="536"/>
      <c r="D424" s="537"/>
      <c r="E424" s="183"/>
      <c r="F424" s="165" t="str">
        <f>IF(E424&lt;&gt;"",VLOOKUP(E424,コード表!$C$2:$D$159,2,FALSE),"")</f>
        <v/>
      </c>
      <c r="G424" s="172"/>
      <c r="H424" s="539"/>
      <c r="I424" s="542"/>
      <c r="J424" s="542"/>
      <c r="K424" s="545"/>
      <c r="L424" s="548"/>
    </row>
    <row r="425" spans="1:12" s="47" customFormat="1" ht="15" customHeight="1">
      <c r="A425" s="534"/>
      <c r="B425" s="535"/>
      <c r="C425" s="536"/>
      <c r="D425" s="537"/>
      <c r="E425" s="184"/>
      <c r="F425" s="166" t="str">
        <f>IF(E425&lt;&gt;"",VLOOKUP(E425,コード表!$C$2:$D$159,2,FALSE),"")</f>
        <v/>
      </c>
      <c r="G425" s="173"/>
      <c r="H425" s="540"/>
      <c r="I425" s="543"/>
      <c r="J425" s="543"/>
      <c r="K425" s="546"/>
      <c r="L425" s="549"/>
    </row>
    <row r="426" spans="1:12" s="47" customFormat="1" ht="15" customHeight="1">
      <c r="A426" s="532">
        <v>106</v>
      </c>
      <c r="B426" s="535"/>
      <c r="C426" s="536"/>
      <c r="D426" s="537"/>
      <c r="E426" s="185"/>
      <c r="F426" s="164" t="str">
        <f>IF(E426&lt;&gt;"",VLOOKUP(E426,コード表!$C$2:$D$159,2,FALSE),"")</f>
        <v/>
      </c>
      <c r="G426" s="171"/>
      <c r="H426" s="538"/>
      <c r="I426" s="541"/>
      <c r="J426" s="541"/>
      <c r="K426" s="544"/>
      <c r="L426" s="547"/>
    </row>
    <row r="427" spans="1:12" s="47" customFormat="1" ht="15" customHeight="1">
      <c r="A427" s="533"/>
      <c r="B427" s="535"/>
      <c r="C427" s="536"/>
      <c r="D427" s="537"/>
      <c r="E427" s="183"/>
      <c r="F427" s="165" t="str">
        <f>IF(E427&lt;&gt;"",VLOOKUP(E427,コード表!$C$2:$D$159,2,FALSE),"")</f>
        <v/>
      </c>
      <c r="G427" s="172"/>
      <c r="H427" s="539"/>
      <c r="I427" s="542"/>
      <c r="J427" s="542"/>
      <c r="K427" s="545"/>
      <c r="L427" s="548"/>
    </row>
    <row r="428" spans="1:12" s="47" customFormat="1" ht="15" customHeight="1">
      <c r="A428" s="533"/>
      <c r="B428" s="535"/>
      <c r="C428" s="536"/>
      <c r="D428" s="537"/>
      <c r="E428" s="183"/>
      <c r="F428" s="165" t="str">
        <f>IF(E428&lt;&gt;"",VLOOKUP(E428,コード表!$C$2:$D$159,2,FALSE),"")</f>
        <v/>
      </c>
      <c r="G428" s="172"/>
      <c r="H428" s="539"/>
      <c r="I428" s="542"/>
      <c r="J428" s="542"/>
      <c r="K428" s="545"/>
      <c r="L428" s="548"/>
    </row>
    <row r="429" spans="1:12" s="47" customFormat="1" ht="15" customHeight="1">
      <c r="A429" s="534"/>
      <c r="B429" s="535"/>
      <c r="C429" s="536"/>
      <c r="D429" s="537"/>
      <c r="E429" s="184"/>
      <c r="F429" s="166" t="str">
        <f>IF(E429&lt;&gt;"",VLOOKUP(E429,コード表!$C$2:$D$159,2,FALSE),"")</f>
        <v/>
      </c>
      <c r="G429" s="173"/>
      <c r="H429" s="540"/>
      <c r="I429" s="543"/>
      <c r="J429" s="543"/>
      <c r="K429" s="546"/>
      <c r="L429" s="549"/>
    </row>
    <row r="430" spans="1:12" s="47" customFormat="1" ht="15" customHeight="1">
      <c r="A430" s="532">
        <v>107</v>
      </c>
      <c r="B430" s="535"/>
      <c r="C430" s="536"/>
      <c r="D430" s="537"/>
      <c r="E430" s="185"/>
      <c r="F430" s="164" t="str">
        <f>IF(E430&lt;&gt;"",VLOOKUP(E430,コード表!$C$2:$D$159,2,FALSE),"")</f>
        <v/>
      </c>
      <c r="G430" s="171"/>
      <c r="H430" s="538"/>
      <c r="I430" s="541"/>
      <c r="J430" s="541"/>
      <c r="K430" s="544"/>
      <c r="L430" s="547"/>
    </row>
    <row r="431" spans="1:12" s="47" customFormat="1" ht="15" customHeight="1">
      <c r="A431" s="533"/>
      <c r="B431" s="535"/>
      <c r="C431" s="536"/>
      <c r="D431" s="537"/>
      <c r="E431" s="183"/>
      <c r="F431" s="165" t="str">
        <f>IF(E431&lt;&gt;"",VLOOKUP(E431,コード表!$C$2:$D$159,2,FALSE),"")</f>
        <v/>
      </c>
      <c r="G431" s="172"/>
      <c r="H431" s="539"/>
      <c r="I431" s="542"/>
      <c r="J431" s="542"/>
      <c r="K431" s="545"/>
      <c r="L431" s="548"/>
    </row>
    <row r="432" spans="1:12" s="47" customFormat="1" ht="15" customHeight="1">
      <c r="A432" s="533"/>
      <c r="B432" s="535"/>
      <c r="C432" s="536"/>
      <c r="D432" s="537"/>
      <c r="E432" s="183"/>
      <c r="F432" s="165" t="str">
        <f>IF(E432&lt;&gt;"",VLOOKUP(E432,コード表!$C$2:$D$159,2,FALSE),"")</f>
        <v/>
      </c>
      <c r="G432" s="172"/>
      <c r="H432" s="539"/>
      <c r="I432" s="542"/>
      <c r="J432" s="542"/>
      <c r="K432" s="545"/>
      <c r="L432" s="548"/>
    </row>
    <row r="433" spans="1:12" s="47" customFormat="1" ht="15" customHeight="1">
      <c r="A433" s="534"/>
      <c r="B433" s="535"/>
      <c r="C433" s="536"/>
      <c r="D433" s="537"/>
      <c r="E433" s="184"/>
      <c r="F433" s="166" t="str">
        <f>IF(E433&lt;&gt;"",VLOOKUP(E433,コード表!$C$2:$D$159,2,FALSE),"")</f>
        <v/>
      </c>
      <c r="G433" s="173"/>
      <c r="H433" s="540"/>
      <c r="I433" s="543"/>
      <c r="J433" s="543"/>
      <c r="K433" s="546"/>
      <c r="L433" s="549"/>
    </row>
    <row r="434" spans="1:12" s="47" customFormat="1" ht="15" customHeight="1">
      <c r="A434" s="532">
        <v>108</v>
      </c>
      <c r="B434" s="535"/>
      <c r="C434" s="536"/>
      <c r="D434" s="537"/>
      <c r="E434" s="185"/>
      <c r="F434" s="164" t="str">
        <f>IF(E434&lt;&gt;"",VLOOKUP(E434,コード表!$C$2:$D$159,2,FALSE),"")</f>
        <v/>
      </c>
      <c r="G434" s="171"/>
      <c r="H434" s="538"/>
      <c r="I434" s="541"/>
      <c r="J434" s="541"/>
      <c r="K434" s="544"/>
      <c r="L434" s="547"/>
    </row>
    <row r="435" spans="1:12" s="47" customFormat="1" ht="15" customHeight="1">
      <c r="A435" s="533"/>
      <c r="B435" s="535"/>
      <c r="C435" s="536"/>
      <c r="D435" s="537"/>
      <c r="E435" s="183"/>
      <c r="F435" s="165" t="str">
        <f>IF(E435&lt;&gt;"",VLOOKUP(E435,コード表!$C$2:$D$159,2,FALSE),"")</f>
        <v/>
      </c>
      <c r="G435" s="172"/>
      <c r="H435" s="539"/>
      <c r="I435" s="542"/>
      <c r="J435" s="542"/>
      <c r="K435" s="545"/>
      <c r="L435" s="548"/>
    </row>
    <row r="436" spans="1:12" s="47" customFormat="1" ht="15" customHeight="1">
      <c r="A436" s="533"/>
      <c r="B436" s="535"/>
      <c r="C436" s="536"/>
      <c r="D436" s="537"/>
      <c r="E436" s="183"/>
      <c r="F436" s="165" t="str">
        <f>IF(E436&lt;&gt;"",VLOOKUP(E436,コード表!$C$2:$D$159,2,FALSE),"")</f>
        <v/>
      </c>
      <c r="G436" s="172"/>
      <c r="H436" s="539"/>
      <c r="I436" s="542"/>
      <c r="J436" s="542"/>
      <c r="K436" s="545"/>
      <c r="L436" s="548"/>
    </row>
    <row r="437" spans="1:12" s="47" customFormat="1" ht="15" customHeight="1">
      <c r="A437" s="534"/>
      <c r="B437" s="535"/>
      <c r="C437" s="536"/>
      <c r="D437" s="537"/>
      <c r="E437" s="184"/>
      <c r="F437" s="166" t="str">
        <f>IF(E437&lt;&gt;"",VLOOKUP(E437,コード表!$C$2:$D$159,2,FALSE),"")</f>
        <v/>
      </c>
      <c r="G437" s="173"/>
      <c r="H437" s="540"/>
      <c r="I437" s="543"/>
      <c r="J437" s="543"/>
      <c r="K437" s="546"/>
      <c r="L437" s="549"/>
    </row>
    <row r="438" spans="1:12" s="47" customFormat="1" ht="15" customHeight="1">
      <c r="A438" s="532">
        <v>109</v>
      </c>
      <c r="B438" s="535"/>
      <c r="C438" s="536"/>
      <c r="D438" s="537"/>
      <c r="E438" s="185"/>
      <c r="F438" s="164" t="str">
        <f>IF(E438&lt;&gt;"",VLOOKUP(E438,コード表!$C$2:$D$159,2,FALSE),"")</f>
        <v/>
      </c>
      <c r="G438" s="171"/>
      <c r="H438" s="538"/>
      <c r="I438" s="541"/>
      <c r="J438" s="541"/>
      <c r="K438" s="544"/>
      <c r="L438" s="547"/>
    </row>
    <row r="439" spans="1:12" s="47" customFormat="1" ht="15" customHeight="1">
      <c r="A439" s="533"/>
      <c r="B439" s="535"/>
      <c r="C439" s="536"/>
      <c r="D439" s="537"/>
      <c r="E439" s="183"/>
      <c r="F439" s="165" t="str">
        <f>IF(E439&lt;&gt;"",VLOOKUP(E439,コード表!$C$2:$D$159,2,FALSE),"")</f>
        <v/>
      </c>
      <c r="G439" s="172"/>
      <c r="H439" s="539"/>
      <c r="I439" s="542"/>
      <c r="J439" s="542"/>
      <c r="K439" s="545"/>
      <c r="L439" s="548"/>
    </row>
    <row r="440" spans="1:12" s="47" customFormat="1" ht="15" customHeight="1">
      <c r="A440" s="533"/>
      <c r="B440" s="535"/>
      <c r="C440" s="536"/>
      <c r="D440" s="537"/>
      <c r="E440" s="183"/>
      <c r="F440" s="165" t="str">
        <f>IF(E440&lt;&gt;"",VLOOKUP(E440,コード表!$C$2:$D$159,2,FALSE),"")</f>
        <v/>
      </c>
      <c r="G440" s="172"/>
      <c r="H440" s="539"/>
      <c r="I440" s="542"/>
      <c r="J440" s="542"/>
      <c r="K440" s="545"/>
      <c r="L440" s="548"/>
    </row>
    <row r="441" spans="1:12" s="47" customFormat="1" ht="15" customHeight="1">
      <c r="A441" s="534"/>
      <c r="B441" s="535"/>
      <c r="C441" s="536"/>
      <c r="D441" s="537"/>
      <c r="E441" s="184"/>
      <c r="F441" s="166" t="str">
        <f>IF(E441&lt;&gt;"",VLOOKUP(E441,コード表!$C$2:$D$159,2,FALSE),"")</f>
        <v/>
      </c>
      <c r="G441" s="173"/>
      <c r="H441" s="540"/>
      <c r="I441" s="543"/>
      <c r="J441" s="543"/>
      <c r="K441" s="546"/>
      <c r="L441" s="549"/>
    </row>
    <row r="442" spans="1:12" s="47" customFormat="1" ht="15" customHeight="1">
      <c r="A442" s="532">
        <v>110</v>
      </c>
      <c r="B442" s="535"/>
      <c r="C442" s="536"/>
      <c r="D442" s="537"/>
      <c r="E442" s="185"/>
      <c r="F442" s="164" t="str">
        <f>IF(E442&lt;&gt;"",VLOOKUP(E442,コード表!$C$2:$D$159,2,FALSE),"")</f>
        <v/>
      </c>
      <c r="G442" s="171"/>
      <c r="H442" s="538"/>
      <c r="I442" s="541"/>
      <c r="J442" s="541"/>
      <c r="K442" s="544"/>
      <c r="L442" s="547"/>
    </row>
    <row r="443" spans="1:12" s="47" customFormat="1" ht="15" customHeight="1">
      <c r="A443" s="533"/>
      <c r="B443" s="535"/>
      <c r="C443" s="536"/>
      <c r="D443" s="537"/>
      <c r="E443" s="183"/>
      <c r="F443" s="165" t="str">
        <f>IF(E443&lt;&gt;"",VLOOKUP(E443,コード表!$C$2:$D$159,2,FALSE),"")</f>
        <v/>
      </c>
      <c r="G443" s="172"/>
      <c r="H443" s="539"/>
      <c r="I443" s="542"/>
      <c r="J443" s="542"/>
      <c r="K443" s="545"/>
      <c r="L443" s="548"/>
    </row>
    <row r="444" spans="1:12" s="47" customFormat="1" ht="15" customHeight="1">
      <c r="A444" s="533"/>
      <c r="B444" s="535"/>
      <c r="C444" s="536"/>
      <c r="D444" s="537"/>
      <c r="E444" s="183"/>
      <c r="F444" s="165" t="str">
        <f>IF(E444&lt;&gt;"",VLOOKUP(E444,コード表!$C$2:$D$159,2,FALSE),"")</f>
        <v/>
      </c>
      <c r="G444" s="172"/>
      <c r="H444" s="539"/>
      <c r="I444" s="542"/>
      <c r="J444" s="542"/>
      <c r="K444" s="545"/>
      <c r="L444" s="548"/>
    </row>
    <row r="445" spans="1:12" s="47" customFormat="1" ht="15" customHeight="1" thickBot="1">
      <c r="A445" s="534"/>
      <c r="B445" s="550"/>
      <c r="C445" s="551"/>
      <c r="D445" s="552"/>
      <c r="E445" s="186"/>
      <c r="F445" s="166" t="str">
        <f>IF(E445&lt;&gt;"",VLOOKUP(E445,コード表!$C$2:$D$159,2,FALSE),"")</f>
        <v/>
      </c>
      <c r="G445" s="173"/>
      <c r="H445" s="553"/>
      <c r="I445" s="554"/>
      <c r="J445" s="554"/>
      <c r="K445" s="555"/>
      <c r="L445" s="556"/>
    </row>
    <row r="446" spans="1:12" s="47" customFormat="1" ht="15" customHeight="1">
      <c r="A446" s="532">
        <v>111</v>
      </c>
      <c r="B446" s="557"/>
      <c r="C446" s="558"/>
      <c r="D446" s="559"/>
      <c r="E446" s="182"/>
      <c r="F446" s="164" t="str">
        <f>IF(E446&lt;&gt;"",VLOOKUP(E446,コード表!$C$2:$D$159,2,FALSE),"")</f>
        <v/>
      </c>
      <c r="G446" s="171"/>
      <c r="H446" s="560"/>
      <c r="I446" s="561"/>
      <c r="J446" s="561"/>
      <c r="K446" s="562"/>
      <c r="L446" s="563"/>
    </row>
    <row r="447" spans="1:12" s="47" customFormat="1" ht="15" customHeight="1">
      <c r="A447" s="533"/>
      <c r="B447" s="535"/>
      <c r="C447" s="536"/>
      <c r="D447" s="537"/>
      <c r="E447" s="183"/>
      <c r="F447" s="165" t="str">
        <f>IF(E447&lt;&gt;"",VLOOKUP(E447,コード表!$C$2:$D$159,2,FALSE),"")</f>
        <v/>
      </c>
      <c r="G447" s="172"/>
      <c r="H447" s="539"/>
      <c r="I447" s="542"/>
      <c r="J447" s="542"/>
      <c r="K447" s="545"/>
      <c r="L447" s="548"/>
    </row>
    <row r="448" spans="1:12" s="47" customFormat="1" ht="15" customHeight="1">
      <c r="A448" s="533"/>
      <c r="B448" s="535"/>
      <c r="C448" s="536"/>
      <c r="D448" s="537"/>
      <c r="E448" s="183"/>
      <c r="F448" s="165" t="str">
        <f>IF(E448&lt;&gt;"",VLOOKUP(E448,コード表!$C$2:$D$159,2,FALSE),"")</f>
        <v/>
      </c>
      <c r="G448" s="172"/>
      <c r="H448" s="539"/>
      <c r="I448" s="542"/>
      <c r="J448" s="542"/>
      <c r="K448" s="545"/>
      <c r="L448" s="548"/>
    </row>
    <row r="449" spans="1:12" s="47" customFormat="1" ht="15" customHeight="1">
      <c r="A449" s="534"/>
      <c r="B449" s="535"/>
      <c r="C449" s="536"/>
      <c r="D449" s="537"/>
      <c r="E449" s="184"/>
      <c r="F449" s="166" t="str">
        <f>IF(E449&lt;&gt;"",VLOOKUP(E449,コード表!$C$2:$D$159,2,FALSE),"")</f>
        <v/>
      </c>
      <c r="G449" s="173"/>
      <c r="H449" s="540"/>
      <c r="I449" s="543"/>
      <c r="J449" s="543"/>
      <c r="K449" s="546"/>
      <c r="L449" s="549"/>
    </row>
    <row r="450" spans="1:12" s="47" customFormat="1" ht="15" customHeight="1">
      <c r="A450" s="532">
        <v>112</v>
      </c>
      <c r="B450" s="535"/>
      <c r="C450" s="536"/>
      <c r="D450" s="537"/>
      <c r="E450" s="185"/>
      <c r="F450" s="164" t="str">
        <f>IF(E450&lt;&gt;"",VLOOKUP(E450,コード表!$C$2:$D$159,2,FALSE),"")</f>
        <v/>
      </c>
      <c r="G450" s="171"/>
      <c r="H450" s="538"/>
      <c r="I450" s="541"/>
      <c r="J450" s="541"/>
      <c r="K450" s="544"/>
      <c r="L450" s="547"/>
    </row>
    <row r="451" spans="1:12" s="47" customFormat="1" ht="15" customHeight="1">
      <c r="A451" s="533"/>
      <c r="B451" s="535"/>
      <c r="C451" s="536"/>
      <c r="D451" s="537"/>
      <c r="E451" s="183"/>
      <c r="F451" s="165" t="str">
        <f>IF(E451&lt;&gt;"",VLOOKUP(E451,コード表!$C$2:$D$159,2,FALSE),"")</f>
        <v/>
      </c>
      <c r="G451" s="172"/>
      <c r="H451" s="539"/>
      <c r="I451" s="542"/>
      <c r="J451" s="542"/>
      <c r="K451" s="545"/>
      <c r="L451" s="548"/>
    </row>
    <row r="452" spans="1:12" s="47" customFormat="1" ht="15" customHeight="1">
      <c r="A452" s="533"/>
      <c r="B452" s="535"/>
      <c r="C452" s="536"/>
      <c r="D452" s="537"/>
      <c r="E452" s="183"/>
      <c r="F452" s="165" t="str">
        <f>IF(E452&lt;&gt;"",VLOOKUP(E452,コード表!$C$2:$D$159,2,FALSE),"")</f>
        <v/>
      </c>
      <c r="G452" s="172"/>
      <c r="H452" s="539"/>
      <c r="I452" s="542"/>
      <c r="J452" s="542"/>
      <c r="K452" s="545"/>
      <c r="L452" s="548"/>
    </row>
    <row r="453" spans="1:12" s="47" customFormat="1" ht="15" customHeight="1">
      <c r="A453" s="534"/>
      <c r="B453" s="535"/>
      <c r="C453" s="536"/>
      <c r="D453" s="537"/>
      <c r="E453" s="184"/>
      <c r="F453" s="166" t="str">
        <f>IF(E453&lt;&gt;"",VLOOKUP(E453,コード表!$C$2:$D$159,2,FALSE),"")</f>
        <v/>
      </c>
      <c r="G453" s="173"/>
      <c r="H453" s="540"/>
      <c r="I453" s="543"/>
      <c r="J453" s="543"/>
      <c r="K453" s="546"/>
      <c r="L453" s="549"/>
    </row>
    <row r="454" spans="1:12" s="47" customFormat="1" ht="15" customHeight="1">
      <c r="A454" s="532">
        <v>113</v>
      </c>
      <c r="B454" s="535"/>
      <c r="C454" s="536"/>
      <c r="D454" s="537"/>
      <c r="E454" s="185"/>
      <c r="F454" s="164" t="str">
        <f>IF(E454&lt;&gt;"",VLOOKUP(E454,コード表!$C$2:$D$159,2,FALSE),"")</f>
        <v/>
      </c>
      <c r="G454" s="171"/>
      <c r="H454" s="538"/>
      <c r="I454" s="541"/>
      <c r="J454" s="541"/>
      <c r="K454" s="544"/>
      <c r="L454" s="547"/>
    </row>
    <row r="455" spans="1:12" s="47" customFormat="1" ht="15" customHeight="1">
      <c r="A455" s="533"/>
      <c r="B455" s="535"/>
      <c r="C455" s="536"/>
      <c r="D455" s="537"/>
      <c r="E455" s="183"/>
      <c r="F455" s="165" t="str">
        <f>IF(E455&lt;&gt;"",VLOOKUP(E455,コード表!$C$2:$D$159,2,FALSE),"")</f>
        <v/>
      </c>
      <c r="G455" s="172"/>
      <c r="H455" s="539"/>
      <c r="I455" s="542"/>
      <c r="J455" s="542"/>
      <c r="K455" s="545"/>
      <c r="L455" s="548"/>
    </row>
    <row r="456" spans="1:12" s="47" customFormat="1" ht="15" customHeight="1">
      <c r="A456" s="533"/>
      <c r="B456" s="535"/>
      <c r="C456" s="536"/>
      <c r="D456" s="537"/>
      <c r="E456" s="183"/>
      <c r="F456" s="165" t="str">
        <f>IF(E456&lt;&gt;"",VLOOKUP(E456,コード表!$C$2:$D$159,2,FALSE),"")</f>
        <v/>
      </c>
      <c r="G456" s="172"/>
      <c r="H456" s="539"/>
      <c r="I456" s="542"/>
      <c r="J456" s="542"/>
      <c r="K456" s="545"/>
      <c r="L456" s="548"/>
    </row>
    <row r="457" spans="1:12" s="47" customFormat="1" ht="15" customHeight="1">
      <c r="A457" s="534"/>
      <c r="B457" s="535"/>
      <c r="C457" s="536"/>
      <c r="D457" s="537"/>
      <c r="E457" s="184"/>
      <c r="F457" s="166" t="str">
        <f>IF(E457&lt;&gt;"",VLOOKUP(E457,コード表!$C$2:$D$159,2,FALSE),"")</f>
        <v/>
      </c>
      <c r="G457" s="173"/>
      <c r="H457" s="540"/>
      <c r="I457" s="543"/>
      <c r="J457" s="543"/>
      <c r="K457" s="546"/>
      <c r="L457" s="549"/>
    </row>
    <row r="458" spans="1:12" s="47" customFormat="1" ht="15" customHeight="1">
      <c r="A458" s="532">
        <v>114</v>
      </c>
      <c r="B458" s="535"/>
      <c r="C458" s="536"/>
      <c r="D458" s="537"/>
      <c r="E458" s="185"/>
      <c r="F458" s="164" t="str">
        <f>IF(E458&lt;&gt;"",VLOOKUP(E458,コード表!$C$2:$D$159,2,FALSE),"")</f>
        <v/>
      </c>
      <c r="G458" s="171"/>
      <c r="H458" s="538"/>
      <c r="I458" s="541"/>
      <c r="J458" s="541"/>
      <c r="K458" s="544"/>
      <c r="L458" s="547"/>
    </row>
    <row r="459" spans="1:12" s="47" customFormat="1" ht="15" customHeight="1">
      <c r="A459" s="533"/>
      <c r="B459" s="535"/>
      <c r="C459" s="536"/>
      <c r="D459" s="537"/>
      <c r="E459" s="183"/>
      <c r="F459" s="165" t="str">
        <f>IF(E459&lt;&gt;"",VLOOKUP(E459,コード表!$C$2:$D$159,2,FALSE),"")</f>
        <v/>
      </c>
      <c r="G459" s="172"/>
      <c r="H459" s="539"/>
      <c r="I459" s="542"/>
      <c r="J459" s="542"/>
      <c r="K459" s="545"/>
      <c r="L459" s="548"/>
    </row>
    <row r="460" spans="1:12" s="47" customFormat="1" ht="15" customHeight="1">
      <c r="A460" s="533"/>
      <c r="B460" s="535"/>
      <c r="C460" s="536"/>
      <c r="D460" s="537"/>
      <c r="E460" s="183"/>
      <c r="F460" s="165" t="str">
        <f>IF(E460&lt;&gt;"",VLOOKUP(E460,コード表!$C$2:$D$159,2,FALSE),"")</f>
        <v/>
      </c>
      <c r="G460" s="172"/>
      <c r="H460" s="539"/>
      <c r="I460" s="542"/>
      <c r="J460" s="542"/>
      <c r="K460" s="545"/>
      <c r="L460" s="548"/>
    </row>
    <row r="461" spans="1:12" s="47" customFormat="1" ht="15" customHeight="1">
      <c r="A461" s="534"/>
      <c r="B461" s="535"/>
      <c r="C461" s="536"/>
      <c r="D461" s="537"/>
      <c r="E461" s="184"/>
      <c r="F461" s="166" t="str">
        <f>IF(E461&lt;&gt;"",VLOOKUP(E461,コード表!$C$2:$D$159,2,FALSE),"")</f>
        <v/>
      </c>
      <c r="G461" s="173"/>
      <c r="H461" s="540"/>
      <c r="I461" s="543"/>
      <c r="J461" s="543"/>
      <c r="K461" s="546"/>
      <c r="L461" s="549"/>
    </row>
    <row r="462" spans="1:12" s="47" customFormat="1" ht="15" customHeight="1">
      <c r="A462" s="532">
        <v>115</v>
      </c>
      <c r="B462" s="535"/>
      <c r="C462" s="536"/>
      <c r="D462" s="537"/>
      <c r="E462" s="185"/>
      <c r="F462" s="164" t="str">
        <f>IF(E462&lt;&gt;"",VLOOKUP(E462,コード表!$C$2:$D$159,2,FALSE),"")</f>
        <v/>
      </c>
      <c r="G462" s="171"/>
      <c r="H462" s="538"/>
      <c r="I462" s="541"/>
      <c r="J462" s="541"/>
      <c r="K462" s="544"/>
      <c r="L462" s="547"/>
    </row>
    <row r="463" spans="1:12" s="47" customFormat="1" ht="15" customHeight="1">
      <c r="A463" s="533"/>
      <c r="B463" s="535"/>
      <c r="C463" s="536"/>
      <c r="D463" s="537"/>
      <c r="E463" s="183"/>
      <c r="F463" s="165" t="str">
        <f>IF(E463&lt;&gt;"",VLOOKUP(E463,コード表!$C$2:$D$159,2,FALSE),"")</f>
        <v/>
      </c>
      <c r="G463" s="172"/>
      <c r="H463" s="539"/>
      <c r="I463" s="542"/>
      <c r="J463" s="542"/>
      <c r="K463" s="545"/>
      <c r="L463" s="548"/>
    </row>
    <row r="464" spans="1:12" s="47" customFormat="1" ht="15" customHeight="1">
      <c r="A464" s="533"/>
      <c r="B464" s="535"/>
      <c r="C464" s="536"/>
      <c r="D464" s="537"/>
      <c r="E464" s="183"/>
      <c r="F464" s="165" t="str">
        <f>IF(E464&lt;&gt;"",VLOOKUP(E464,コード表!$C$2:$D$159,2,FALSE),"")</f>
        <v/>
      </c>
      <c r="G464" s="172"/>
      <c r="H464" s="539"/>
      <c r="I464" s="542"/>
      <c r="J464" s="542"/>
      <c r="K464" s="545"/>
      <c r="L464" s="548"/>
    </row>
    <row r="465" spans="1:12" s="47" customFormat="1" ht="15" customHeight="1">
      <c r="A465" s="534"/>
      <c r="B465" s="535"/>
      <c r="C465" s="536"/>
      <c r="D465" s="537"/>
      <c r="E465" s="184"/>
      <c r="F465" s="166" t="str">
        <f>IF(E465&lt;&gt;"",VLOOKUP(E465,コード表!$C$2:$D$159,2,FALSE),"")</f>
        <v/>
      </c>
      <c r="G465" s="173"/>
      <c r="H465" s="540"/>
      <c r="I465" s="543"/>
      <c r="J465" s="543"/>
      <c r="K465" s="546"/>
      <c r="L465" s="549"/>
    </row>
    <row r="466" spans="1:12" s="47" customFormat="1" ht="15" customHeight="1">
      <c r="A466" s="532">
        <v>116</v>
      </c>
      <c r="B466" s="535"/>
      <c r="C466" s="536"/>
      <c r="D466" s="537"/>
      <c r="E466" s="185"/>
      <c r="F466" s="164" t="str">
        <f>IF(E466&lt;&gt;"",VLOOKUP(E466,コード表!$C$2:$D$159,2,FALSE),"")</f>
        <v/>
      </c>
      <c r="G466" s="171"/>
      <c r="H466" s="538"/>
      <c r="I466" s="541"/>
      <c r="J466" s="541"/>
      <c r="K466" s="544"/>
      <c r="L466" s="547"/>
    </row>
    <row r="467" spans="1:12" s="47" customFormat="1" ht="15" customHeight="1">
      <c r="A467" s="533"/>
      <c r="B467" s="535"/>
      <c r="C467" s="536"/>
      <c r="D467" s="537"/>
      <c r="E467" s="183"/>
      <c r="F467" s="165" t="str">
        <f>IF(E467&lt;&gt;"",VLOOKUP(E467,コード表!$C$2:$D$159,2,FALSE),"")</f>
        <v/>
      </c>
      <c r="G467" s="172"/>
      <c r="H467" s="539"/>
      <c r="I467" s="542"/>
      <c r="J467" s="542"/>
      <c r="K467" s="545"/>
      <c r="L467" s="548"/>
    </row>
    <row r="468" spans="1:12" s="47" customFormat="1" ht="15" customHeight="1">
      <c r="A468" s="533"/>
      <c r="B468" s="535"/>
      <c r="C468" s="536"/>
      <c r="D468" s="537"/>
      <c r="E468" s="183"/>
      <c r="F468" s="165" t="str">
        <f>IF(E468&lt;&gt;"",VLOOKUP(E468,コード表!$C$2:$D$159,2,FALSE),"")</f>
        <v/>
      </c>
      <c r="G468" s="172"/>
      <c r="H468" s="539"/>
      <c r="I468" s="542"/>
      <c r="J468" s="542"/>
      <c r="K468" s="545"/>
      <c r="L468" s="548"/>
    </row>
    <row r="469" spans="1:12" s="47" customFormat="1" ht="15" customHeight="1">
      <c r="A469" s="534"/>
      <c r="B469" s="535"/>
      <c r="C469" s="536"/>
      <c r="D469" s="537"/>
      <c r="E469" s="184"/>
      <c r="F469" s="166" t="str">
        <f>IF(E469&lt;&gt;"",VLOOKUP(E469,コード表!$C$2:$D$159,2,FALSE),"")</f>
        <v/>
      </c>
      <c r="G469" s="173"/>
      <c r="H469" s="540"/>
      <c r="I469" s="543"/>
      <c r="J469" s="543"/>
      <c r="K469" s="546"/>
      <c r="L469" s="549"/>
    </row>
    <row r="470" spans="1:12" s="47" customFormat="1" ht="15" customHeight="1">
      <c r="A470" s="532">
        <v>117</v>
      </c>
      <c r="B470" s="535"/>
      <c r="C470" s="536"/>
      <c r="D470" s="537"/>
      <c r="E470" s="185"/>
      <c r="F470" s="164" t="str">
        <f>IF(E470&lt;&gt;"",VLOOKUP(E470,コード表!$C$2:$D$159,2,FALSE),"")</f>
        <v/>
      </c>
      <c r="G470" s="171"/>
      <c r="H470" s="538"/>
      <c r="I470" s="541"/>
      <c r="J470" s="541"/>
      <c r="K470" s="544"/>
      <c r="L470" s="547"/>
    </row>
    <row r="471" spans="1:12" s="47" customFormat="1" ht="15" customHeight="1">
      <c r="A471" s="533"/>
      <c r="B471" s="535"/>
      <c r="C471" s="536"/>
      <c r="D471" s="537"/>
      <c r="E471" s="183"/>
      <c r="F471" s="165" t="str">
        <f>IF(E471&lt;&gt;"",VLOOKUP(E471,コード表!$C$2:$D$159,2,FALSE),"")</f>
        <v/>
      </c>
      <c r="G471" s="172"/>
      <c r="H471" s="539"/>
      <c r="I471" s="542"/>
      <c r="J471" s="542"/>
      <c r="K471" s="545"/>
      <c r="L471" s="548"/>
    </row>
    <row r="472" spans="1:12" s="47" customFormat="1" ht="15" customHeight="1">
      <c r="A472" s="533"/>
      <c r="B472" s="535"/>
      <c r="C472" s="536"/>
      <c r="D472" s="537"/>
      <c r="E472" s="183"/>
      <c r="F472" s="165" t="str">
        <f>IF(E472&lt;&gt;"",VLOOKUP(E472,コード表!$C$2:$D$159,2,FALSE),"")</f>
        <v/>
      </c>
      <c r="G472" s="172"/>
      <c r="H472" s="539"/>
      <c r="I472" s="542"/>
      <c r="J472" s="542"/>
      <c r="K472" s="545"/>
      <c r="L472" s="548"/>
    </row>
    <row r="473" spans="1:12" s="47" customFormat="1" ht="15" customHeight="1">
      <c r="A473" s="534"/>
      <c r="B473" s="535"/>
      <c r="C473" s="536"/>
      <c r="D473" s="537"/>
      <c r="E473" s="184"/>
      <c r="F473" s="166" t="str">
        <f>IF(E473&lt;&gt;"",VLOOKUP(E473,コード表!$C$2:$D$159,2,FALSE),"")</f>
        <v/>
      </c>
      <c r="G473" s="173"/>
      <c r="H473" s="540"/>
      <c r="I473" s="543"/>
      <c r="J473" s="543"/>
      <c r="K473" s="546"/>
      <c r="L473" s="549"/>
    </row>
    <row r="474" spans="1:12" s="47" customFormat="1" ht="15" customHeight="1">
      <c r="A474" s="532">
        <v>118</v>
      </c>
      <c r="B474" s="535"/>
      <c r="C474" s="536"/>
      <c r="D474" s="537"/>
      <c r="E474" s="185"/>
      <c r="F474" s="164" t="str">
        <f>IF(E474&lt;&gt;"",VLOOKUP(E474,コード表!$C$2:$D$159,2,FALSE),"")</f>
        <v/>
      </c>
      <c r="G474" s="171"/>
      <c r="H474" s="538"/>
      <c r="I474" s="541"/>
      <c r="J474" s="541"/>
      <c r="K474" s="544"/>
      <c r="L474" s="547"/>
    </row>
    <row r="475" spans="1:12" s="47" customFormat="1" ht="15" customHeight="1">
      <c r="A475" s="533"/>
      <c r="B475" s="535"/>
      <c r="C475" s="536"/>
      <c r="D475" s="537"/>
      <c r="E475" s="183"/>
      <c r="F475" s="165" t="str">
        <f>IF(E475&lt;&gt;"",VLOOKUP(E475,コード表!$C$2:$D$159,2,FALSE),"")</f>
        <v/>
      </c>
      <c r="G475" s="172"/>
      <c r="H475" s="539"/>
      <c r="I475" s="542"/>
      <c r="J475" s="542"/>
      <c r="K475" s="545"/>
      <c r="L475" s="548"/>
    </row>
    <row r="476" spans="1:12" s="47" customFormat="1" ht="15" customHeight="1">
      <c r="A476" s="533"/>
      <c r="B476" s="535"/>
      <c r="C476" s="536"/>
      <c r="D476" s="537"/>
      <c r="E476" s="183"/>
      <c r="F476" s="165" t="str">
        <f>IF(E476&lt;&gt;"",VLOOKUP(E476,コード表!$C$2:$D$159,2,FALSE),"")</f>
        <v/>
      </c>
      <c r="G476" s="172"/>
      <c r="H476" s="539"/>
      <c r="I476" s="542"/>
      <c r="J476" s="542"/>
      <c r="K476" s="545"/>
      <c r="L476" s="548"/>
    </row>
    <row r="477" spans="1:12" s="47" customFormat="1" ht="15" customHeight="1">
      <c r="A477" s="534"/>
      <c r="B477" s="535"/>
      <c r="C477" s="536"/>
      <c r="D477" s="537"/>
      <c r="E477" s="184"/>
      <c r="F477" s="166" t="str">
        <f>IF(E477&lt;&gt;"",VLOOKUP(E477,コード表!$C$2:$D$159,2,FALSE),"")</f>
        <v/>
      </c>
      <c r="G477" s="173"/>
      <c r="H477" s="540"/>
      <c r="I477" s="543"/>
      <c r="J477" s="543"/>
      <c r="K477" s="546"/>
      <c r="L477" s="549"/>
    </row>
    <row r="478" spans="1:12" s="47" customFormat="1" ht="15" customHeight="1">
      <c r="A478" s="532">
        <v>119</v>
      </c>
      <c r="B478" s="535"/>
      <c r="C478" s="536"/>
      <c r="D478" s="537"/>
      <c r="E478" s="185"/>
      <c r="F478" s="164" t="str">
        <f>IF(E478&lt;&gt;"",VLOOKUP(E478,コード表!$C$2:$D$159,2,FALSE),"")</f>
        <v/>
      </c>
      <c r="G478" s="171"/>
      <c r="H478" s="538"/>
      <c r="I478" s="541"/>
      <c r="J478" s="541"/>
      <c r="K478" s="544"/>
      <c r="L478" s="547"/>
    </row>
    <row r="479" spans="1:12" s="47" customFormat="1" ht="15" customHeight="1">
      <c r="A479" s="533"/>
      <c r="B479" s="535"/>
      <c r="C479" s="536"/>
      <c r="D479" s="537"/>
      <c r="E479" s="183"/>
      <c r="F479" s="165" t="str">
        <f>IF(E479&lt;&gt;"",VLOOKUP(E479,コード表!$C$2:$D$159,2,FALSE),"")</f>
        <v/>
      </c>
      <c r="G479" s="172"/>
      <c r="H479" s="539"/>
      <c r="I479" s="542"/>
      <c r="J479" s="542"/>
      <c r="K479" s="545"/>
      <c r="L479" s="548"/>
    </row>
    <row r="480" spans="1:12" s="47" customFormat="1" ht="15" customHeight="1">
      <c r="A480" s="533"/>
      <c r="B480" s="535"/>
      <c r="C480" s="536"/>
      <c r="D480" s="537"/>
      <c r="E480" s="183"/>
      <c r="F480" s="165" t="str">
        <f>IF(E480&lt;&gt;"",VLOOKUP(E480,コード表!$C$2:$D$159,2,FALSE),"")</f>
        <v/>
      </c>
      <c r="G480" s="172"/>
      <c r="H480" s="539"/>
      <c r="I480" s="542"/>
      <c r="J480" s="542"/>
      <c r="K480" s="545"/>
      <c r="L480" s="548"/>
    </row>
    <row r="481" spans="1:12" s="47" customFormat="1" ht="15" customHeight="1">
      <c r="A481" s="534"/>
      <c r="B481" s="535"/>
      <c r="C481" s="536"/>
      <c r="D481" s="537"/>
      <c r="E481" s="184"/>
      <c r="F481" s="166" t="str">
        <f>IF(E481&lt;&gt;"",VLOOKUP(E481,コード表!$C$2:$D$159,2,FALSE),"")</f>
        <v/>
      </c>
      <c r="G481" s="173"/>
      <c r="H481" s="540"/>
      <c r="I481" s="543"/>
      <c r="J481" s="543"/>
      <c r="K481" s="546"/>
      <c r="L481" s="549"/>
    </row>
    <row r="482" spans="1:12" s="47" customFormat="1" ht="15" customHeight="1">
      <c r="A482" s="532">
        <v>120</v>
      </c>
      <c r="B482" s="535"/>
      <c r="C482" s="536"/>
      <c r="D482" s="537"/>
      <c r="E482" s="185"/>
      <c r="F482" s="164" t="str">
        <f>IF(E482&lt;&gt;"",VLOOKUP(E482,コード表!$C$2:$D$159,2,FALSE),"")</f>
        <v/>
      </c>
      <c r="G482" s="171"/>
      <c r="H482" s="538"/>
      <c r="I482" s="541"/>
      <c r="J482" s="541"/>
      <c r="K482" s="544"/>
      <c r="L482" s="547"/>
    </row>
    <row r="483" spans="1:12" s="47" customFormat="1" ht="15" customHeight="1">
      <c r="A483" s="533"/>
      <c r="B483" s="535"/>
      <c r="C483" s="536"/>
      <c r="D483" s="537"/>
      <c r="E483" s="183"/>
      <c r="F483" s="165" t="str">
        <f>IF(E483&lt;&gt;"",VLOOKUP(E483,コード表!$C$2:$D$159,2,FALSE),"")</f>
        <v/>
      </c>
      <c r="G483" s="172"/>
      <c r="H483" s="539"/>
      <c r="I483" s="542"/>
      <c r="J483" s="542"/>
      <c r="K483" s="545"/>
      <c r="L483" s="548"/>
    </row>
    <row r="484" spans="1:12" s="47" customFormat="1" ht="15" customHeight="1">
      <c r="A484" s="533"/>
      <c r="B484" s="535"/>
      <c r="C484" s="536"/>
      <c r="D484" s="537"/>
      <c r="E484" s="183"/>
      <c r="F484" s="165" t="str">
        <f>IF(E484&lt;&gt;"",VLOOKUP(E484,コード表!$C$2:$D$159,2,FALSE),"")</f>
        <v/>
      </c>
      <c r="G484" s="172"/>
      <c r="H484" s="539"/>
      <c r="I484" s="542"/>
      <c r="J484" s="542"/>
      <c r="K484" s="545"/>
      <c r="L484" s="548"/>
    </row>
    <row r="485" spans="1:12" s="47" customFormat="1" ht="15" customHeight="1" thickBot="1">
      <c r="A485" s="534"/>
      <c r="B485" s="550"/>
      <c r="C485" s="551"/>
      <c r="D485" s="552"/>
      <c r="E485" s="186"/>
      <c r="F485" s="166" t="str">
        <f>IF(E485&lt;&gt;"",VLOOKUP(E485,コード表!$C$2:$D$159,2,FALSE),"")</f>
        <v/>
      </c>
      <c r="G485" s="174"/>
      <c r="H485" s="553"/>
      <c r="I485" s="554"/>
      <c r="J485" s="554"/>
      <c r="K485" s="555"/>
      <c r="L485" s="556"/>
    </row>
    <row r="486" spans="1:12" s="47" customFormat="1" ht="15" customHeight="1">
      <c r="A486" s="532">
        <v>121</v>
      </c>
      <c r="B486" s="557"/>
      <c r="C486" s="558"/>
      <c r="D486" s="559"/>
      <c r="E486" s="182"/>
      <c r="F486" s="164" t="str">
        <f>IF(E486&lt;&gt;"",VLOOKUP(E486,コード表!$C$2:$D$159,2,FALSE),"")</f>
        <v/>
      </c>
      <c r="G486" s="171"/>
      <c r="H486" s="560"/>
      <c r="I486" s="561"/>
      <c r="J486" s="561"/>
      <c r="K486" s="562"/>
      <c r="L486" s="563"/>
    </row>
    <row r="487" spans="1:12" s="47" customFormat="1" ht="15" customHeight="1">
      <c r="A487" s="533"/>
      <c r="B487" s="535"/>
      <c r="C487" s="536"/>
      <c r="D487" s="537"/>
      <c r="E487" s="183"/>
      <c r="F487" s="165" t="str">
        <f>IF(E487&lt;&gt;"",VLOOKUP(E487,コード表!$C$2:$D$159,2,FALSE),"")</f>
        <v/>
      </c>
      <c r="G487" s="172"/>
      <c r="H487" s="539"/>
      <c r="I487" s="542"/>
      <c r="J487" s="542"/>
      <c r="K487" s="545"/>
      <c r="L487" s="548"/>
    </row>
    <row r="488" spans="1:12" s="47" customFormat="1" ht="15" customHeight="1">
      <c r="A488" s="533"/>
      <c r="B488" s="535"/>
      <c r="C488" s="536"/>
      <c r="D488" s="537"/>
      <c r="E488" s="183"/>
      <c r="F488" s="165" t="str">
        <f>IF(E488&lt;&gt;"",VLOOKUP(E488,コード表!$C$2:$D$159,2,FALSE),"")</f>
        <v/>
      </c>
      <c r="G488" s="172"/>
      <c r="H488" s="539"/>
      <c r="I488" s="542"/>
      <c r="J488" s="542"/>
      <c r="K488" s="545"/>
      <c r="L488" s="548"/>
    </row>
    <row r="489" spans="1:12" s="47" customFormat="1" ht="15" customHeight="1">
      <c r="A489" s="534"/>
      <c r="B489" s="535"/>
      <c r="C489" s="536"/>
      <c r="D489" s="537"/>
      <c r="E489" s="184"/>
      <c r="F489" s="166" t="str">
        <f>IF(E489&lt;&gt;"",VLOOKUP(E489,コード表!$C$2:$D$159,2,FALSE),"")</f>
        <v/>
      </c>
      <c r="G489" s="173"/>
      <c r="H489" s="540"/>
      <c r="I489" s="543"/>
      <c r="J489" s="543"/>
      <c r="K489" s="546"/>
      <c r="L489" s="549"/>
    </row>
    <row r="490" spans="1:12" s="47" customFormat="1" ht="15" customHeight="1">
      <c r="A490" s="532">
        <v>122</v>
      </c>
      <c r="B490" s="535"/>
      <c r="C490" s="536"/>
      <c r="D490" s="537"/>
      <c r="E490" s="185"/>
      <c r="F490" s="164" t="str">
        <f>IF(E490&lt;&gt;"",VLOOKUP(E490,コード表!$C$2:$D$159,2,FALSE),"")</f>
        <v/>
      </c>
      <c r="G490" s="171"/>
      <c r="H490" s="538"/>
      <c r="I490" s="541"/>
      <c r="J490" s="541"/>
      <c r="K490" s="544"/>
      <c r="L490" s="547"/>
    </row>
    <row r="491" spans="1:12" s="47" customFormat="1" ht="15" customHeight="1">
      <c r="A491" s="533"/>
      <c r="B491" s="535"/>
      <c r="C491" s="536"/>
      <c r="D491" s="537"/>
      <c r="E491" s="183"/>
      <c r="F491" s="165" t="str">
        <f>IF(E491&lt;&gt;"",VLOOKUP(E491,コード表!$C$2:$D$159,2,FALSE),"")</f>
        <v/>
      </c>
      <c r="G491" s="172"/>
      <c r="H491" s="539"/>
      <c r="I491" s="542"/>
      <c r="J491" s="542"/>
      <c r="K491" s="545"/>
      <c r="L491" s="548"/>
    </row>
    <row r="492" spans="1:12" s="47" customFormat="1" ht="15" customHeight="1">
      <c r="A492" s="533"/>
      <c r="B492" s="535"/>
      <c r="C492" s="536"/>
      <c r="D492" s="537"/>
      <c r="E492" s="183"/>
      <c r="F492" s="165" t="str">
        <f>IF(E492&lt;&gt;"",VLOOKUP(E492,コード表!$C$2:$D$159,2,FALSE),"")</f>
        <v/>
      </c>
      <c r="G492" s="172"/>
      <c r="H492" s="539"/>
      <c r="I492" s="542"/>
      <c r="J492" s="542"/>
      <c r="K492" s="545"/>
      <c r="L492" s="548"/>
    </row>
    <row r="493" spans="1:12" s="47" customFormat="1" ht="15" customHeight="1">
      <c r="A493" s="534"/>
      <c r="B493" s="535"/>
      <c r="C493" s="536"/>
      <c r="D493" s="537"/>
      <c r="E493" s="184"/>
      <c r="F493" s="166" t="str">
        <f>IF(E493&lt;&gt;"",VLOOKUP(E493,コード表!$C$2:$D$159,2,FALSE),"")</f>
        <v/>
      </c>
      <c r="G493" s="173"/>
      <c r="H493" s="540"/>
      <c r="I493" s="543"/>
      <c r="J493" s="543"/>
      <c r="K493" s="546"/>
      <c r="L493" s="549"/>
    </row>
    <row r="494" spans="1:12" s="47" customFormat="1" ht="15" customHeight="1">
      <c r="A494" s="532">
        <v>123</v>
      </c>
      <c r="B494" s="535"/>
      <c r="C494" s="536"/>
      <c r="D494" s="537"/>
      <c r="E494" s="185"/>
      <c r="F494" s="164" t="str">
        <f>IF(E494&lt;&gt;"",VLOOKUP(E494,コード表!$C$2:$D$159,2,FALSE),"")</f>
        <v/>
      </c>
      <c r="G494" s="171"/>
      <c r="H494" s="538"/>
      <c r="I494" s="541"/>
      <c r="J494" s="541"/>
      <c r="K494" s="544"/>
      <c r="L494" s="547"/>
    </row>
    <row r="495" spans="1:12" s="47" customFormat="1" ht="15" customHeight="1">
      <c r="A495" s="533"/>
      <c r="B495" s="535"/>
      <c r="C495" s="536"/>
      <c r="D495" s="537"/>
      <c r="E495" s="183"/>
      <c r="F495" s="165" t="str">
        <f>IF(E495&lt;&gt;"",VLOOKUP(E495,コード表!$C$2:$D$159,2,FALSE),"")</f>
        <v/>
      </c>
      <c r="G495" s="172"/>
      <c r="H495" s="539"/>
      <c r="I495" s="542"/>
      <c r="J495" s="542"/>
      <c r="K495" s="545"/>
      <c r="L495" s="548"/>
    </row>
    <row r="496" spans="1:12" s="47" customFormat="1" ht="15" customHeight="1">
      <c r="A496" s="533"/>
      <c r="B496" s="535"/>
      <c r="C496" s="536"/>
      <c r="D496" s="537"/>
      <c r="E496" s="183"/>
      <c r="F496" s="165" t="str">
        <f>IF(E496&lt;&gt;"",VLOOKUP(E496,コード表!$C$2:$D$159,2,FALSE),"")</f>
        <v/>
      </c>
      <c r="G496" s="172"/>
      <c r="H496" s="539"/>
      <c r="I496" s="542"/>
      <c r="J496" s="542"/>
      <c r="K496" s="545"/>
      <c r="L496" s="548"/>
    </row>
    <row r="497" spans="1:12" s="47" customFormat="1" ht="15" customHeight="1">
      <c r="A497" s="534"/>
      <c r="B497" s="535"/>
      <c r="C497" s="536"/>
      <c r="D497" s="537"/>
      <c r="E497" s="184"/>
      <c r="F497" s="166" t="str">
        <f>IF(E497&lt;&gt;"",VLOOKUP(E497,コード表!$C$2:$D$159,2,FALSE),"")</f>
        <v/>
      </c>
      <c r="G497" s="173"/>
      <c r="H497" s="540"/>
      <c r="I497" s="543"/>
      <c r="J497" s="543"/>
      <c r="K497" s="546"/>
      <c r="L497" s="549"/>
    </row>
    <row r="498" spans="1:12" s="47" customFormat="1" ht="15" customHeight="1">
      <c r="A498" s="532">
        <v>124</v>
      </c>
      <c r="B498" s="535"/>
      <c r="C498" s="536"/>
      <c r="D498" s="537"/>
      <c r="E498" s="185"/>
      <c r="F498" s="164" t="str">
        <f>IF(E498&lt;&gt;"",VLOOKUP(E498,コード表!$C$2:$D$159,2,FALSE),"")</f>
        <v/>
      </c>
      <c r="G498" s="171"/>
      <c r="H498" s="538"/>
      <c r="I498" s="541"/>
      <c r="J498" s="541"/>
      <c r="K498" s="544"/>
      <c r="L498" s="547"/>
    </row>
    <row r="499" spans="1:12" s="47" customFormat="1" ht="15" customHeight="1">
      <c r="A499" s="533"/>
      <c r="B499" s="535"/>
      <c r="C499" s="536"/>
      <c r="D499" s="537"/>
      <c r="E499" s="183"/>
      <c r="F499" s="165" t="str">
        <f>IF(E499&lt;&gt;"",VLOOKUP(E499,コード表!$C$2:$D$159,2,FALSE),"")</f>
        <v/>
      </c>
      <c r="G499" s="172"/>
      <c r="H499" s="539"/>
      <c r="I499" s="542"/>
      <c r="J499" s="542"/>
      <c r="K499" s="545"/>
      <c r="L499" s="548"/>
    </row>
    <row r="500" spans="1:12" s="47" customFormat="1" ht="15" customHeight="1">
      <c r="A500" s="533"/>
      <c r="B500" s="535"/>
      <c r="C500" s="536"/>
      <c r="D500" s="537"/>
      <c r="E500" s="183"/>
      <c r="F500" s="165" t="str">
        <f>IF(E500&lt;&gt;"",VLOOKUP(E500,コード表!$C$2:$D$159,2,FALSE),"")</f>
        <v/>
      </c>
      <c r="G500" s="172"/>
      <c r="H500" s="539"/>
      <c r="I500" s="542"/>
      <c r="J500" s="542"/>
      <c r="K500" s="545"/>
      <c r="L500" s="548"/>
    </row>
    <row r="501" spans="1:12" s="47" customFormat="1" ht="15" customHeight="1">
      <c r="A501" s="534"/>
      <c r="B501" s="535"/>
      <c r="C501" s="536"/>
      <c r="D501" s="537"/>
      <c r="E501" s="184"/>
      <c r="F501" s="166" t="str">
        <f>IF(E501&lt;&gt;"",VLOOKUP(E501,コード表!$C$2:$D$159,2,FALSE),"")</f>
        <v/>
      </c>
      <c r="G501" s="173"/>
      <c r="H501" s="540"/>
      <c r="I501" s="543"/>
      <c r="J501" s="543"/>
      <c r="K501" s="546"/>
      <c r="L501" s="549"/>
    </row>
    <row r="502" spans="1:12" s="47" customFormat="1" ht="15" customHeight="1">
      <c r="A502" s="532">
        <v>125</v>
      </c>
      <c r="B502" s="535"/>
      <c r="C502" s="536"/>
      <c r="D502" s="537"/>
      <c r="E502" s="185"/>
      <c r="F502" s="164" t="str">
        <f>IF(E502&lt;&gt;"",VLOOKUP(E502,コード表!$C$2:$D$159,2,FALSE),"")</f>
        <v/>
      </c>
      <c r="G502" s="171"/>
      <c r="H502" s="538"/>
      <c r="I502" s="541"/>
      <c r="J502" s="541"/>
      <c r="K502" s="544"/>
      <c r="L502" s="547"/>
    </row>
    <row r="503" spans="1:12" s="47" customFormat="1" ht="15" customHeight="1">
      <c r="A503" s="533"/>
      <c r="B503" s="535"/>
      <c r="C503" s="536"/>
      <c r="D503" s="537"/>
      <c r="E503" s="183"/>
      <c r="F503" s="165" t="str">
        <f>IF(E503&lt;&gt;"",VLOOKUP(E503,コード表!$C$2:$D$159,2,FALSE),"")</f>
        <v/>
      </c>
      <c r="G503" s="172"/>
      <c r="H503" s="539"/>
      <c r="I503" s="542"/>
      <c r="J503" s="542"/>
      <c r="K503" s="545"/>
      <c r="L503" s="548"/>
    </row>
    <row r="504" spans="1:12" s="47" customFormat="1" ht="15" customHeight="1">
      <c r="A504" s="533"/>
      <c r="B504" s="535"/>
      <c r="C504" s="536"/>
      <c r="D504" s="537"/>
      <c r="E504" s="183"/>
      <c r="F504" s="165" t="str">
        <f>IF(E504&lt;&gt;"",VLOOKUP(E504,コード表!$C$2:$D$159,2,FALSE),"")</f>
        <v/>
      </c>
      <c r="G504" s="172"/>
      <c r="H504" s="539"/>
      <c r="I504" s="542"/>
      <c r="J504" s="542"/>
      <c r="K504" s="545"/>
      <c r="L504" s="548"/>
    </row>
    <row r="505" spans="1:12" s="47" customFormat="1" ht="15" customHeight="1">
      <c r="A505" s="534"/>
      <c r="B505" s="535"/>
      <c r="C505" s="536"/>
      <c r="D505" s="537"/>
      <c r="E505" s="184"/>
      <c r="F505" s="166" t="str">
        <f>IF(E505&lt;&gt;"",VLOOKUP(E505,コード表!$C$2:$D$159,2,FALSE),"")</f>
        <v/>
      </c>
      <c r="G505" s="173"/>
      <c r="H505" s="540"/>
      <c r="I505" s="543"/>
      <c r="J505" s="543"/>
      <c r="K505" s="546"/>
      <c r="L505" s="549"/>
    </row>
    <row r="506" spans="1:12" s="47" customFormat="1" ht="15" customHeight="1">
      <c r="A506" s="532">
        <v>126</v>
      </c>
      <c r="B506" s="535"/>
      <c r="C506" s="536"/>
      <c r="D506" s="537"/>
      <c r="E506" s="185"/>
      <c r="F506" s="164" t="str">
        <f>IF(E506&lt;&gt;"",VLOOKUP(E506,コード表!$C$2:$D$159,2,FALSE),"")</f>
        <v/>
      </c>
      <c r="G506" s="171"/>
      <c r="H506" s="538"/>
      <c r="I506" s="541"/>
      <c r="J506" s="541"/>
      <c r="K506" s="544"/>
      <c r="L506" s="547"/>
    </row>
    <row r="507" spans="1:12" s="47" customFormat="1" ht="15" customHeight="1">
      <c r="A507" s="533"/>
      <c r="B507" s="535"/>
      <c r="C507" s="536"/>
      <c r="D507" s="537"/>
      <c r="E507" s="183"/>
      <c r="F507" s="165" t="str">
        <f>IF(E507&lt;&gt;"",VLOOKUP(E507,コード表!$C$2:$D$159,2,FALSE),"")</f>
        <v/>
      </c>
      <c r="G507" s="172"/>
      <c r="H507" s="539"/>
      <c r="I507" s="542"/>
      <c r="J507" s="542"/>
      <c r="K507" s="545"/>
      <c r="L507" s="548"/>
    </row>
    <row r="508" spans="1:12" s="47" customFormat="1" ht="15" customHeight="1">
      <c r="A508" s="533"/>
      <c r="B508" s="535"/>
      <c r="C508" s="536"/>
      <c r="D508" s="537"/>
      <c r="E508" s="183"/>
      <c r="F508" s="165" t="str">
        <f>IF(E508&lt;&gt;"",VLOOKUP(E508,コード表!$C$2:$D$159,2,FALSE),"")</f>
        <v/>
      </c>
      <c r="G508" s="172"/>
      <c r="H508" s="539"/>
      <c r="I508" s="542"/>
      <c r="J508" s="542"/>
      <c r="K508" s="545"/>
      <c r="L508" s="548"/>
    </row>
    <row r="509" spans="1:12" s="47" customFormat="1" ht="15" customHeight="1">
      <c r="A509" s="534"/>
      <c r="B509" s="535"/>
      <c r="C509" s="536"/>
      <c r="D509" s="537"/>
      <c r="E509" s="184"/>
      <c r="F509" s="166" t="str">
        <f>IF(E509&lt;&gt;"",VLOOKUP(E509,コード表!$C$2:$D$159,2,FALSE),"")</f>
        <v/>
      </c>
      <c r="G509" s="173"/>
      <c r="H509" s="540"/>
      <c r="I509" s="543"/>
      <c r="J509" s="543"/>
      <c r="K509" s="546"/>
      <c r="L509" s="549"/>
    </row>
    <row r="510" spans="1:12" s="47" customFormat="1" ht="15" customHeight="1">
      <c r="A510" s="532">
        <v>127</v>
      </c>
      <c r="B510" s="535"/>
      <c r="C510" s="536"/>
      <c r="D510" s="537"/>
      <c r="E510" s="185"/>
      <c r="F510" s="164" t="str">
        <f>IF(E510&lt;&gt;"",VLOOKUP(E510,コード表!$C$2:$D$159,2,FALSE),"")</f>
        <v/>
      </c>
      <c r="G510" s="171"/>
      <c r="H510" s="538"/>
      <c r="I510" s="541"/>
      <c r="J510" s="541"/>
      <c r="K510" s="544"/>
      <c r="L510" s="547"/>
    </row>
    <row r="511" spans="1:12" s="47" customFormat="1" ht="15" customHeight="1">
      <c r="A511" s="533"/>
      <c r="B511" s="535"/>
      <c r="C511" s="536"/>
      <c r="D511" s="537"/>
      <c r="E511" s="183"/>
      <c r="F511" s="165" t="str">
        <f>IF(E511&lt;&gt;"",VLOOKUP(E511,コード表!$C$2:$D$159,2,FALSE),"")</f>
        <v/>
      </c>
      <c r="G511" s="172"/>
      <c r="H511" s="539"/>
      <c r="I511" s="542"/>
      <c r="J511" s="542"/>
      <c r="K511" s="545"/>
      <c r="L511" s="548"/>
    </row>
    <row r="512" spans="1:12" s="47" customFormat="1" ht="15" customHeight="1">
      <c r="A512" s="533"/>
      <c r="B512" s="535"/>
      <c r="C512" s="536"/>
      <c r="D512" s="537"/>
      <c r="E512" s="183"/>
      <c r="F512" s="165" t="str">
        <f>IF(E512&lt;&gt;"",VLOOKUP(E512,コード表!$C$2:$D$159,2,FALSE),"")</f>
        <v/>
      </c>
      <c r="G512" s="172"/>
      <c r="H512" s="539"/>
      <c r="I512" s="542"/>
      <c r="J512" s="542"/>
      <c r="K512" s="545"/>
      <c r="L512" s="548"/>
    </row>
    <row r="513" spans="1:12" s="47" customFormat="1" ht="15" customHeight="1">
      <c r="A513" s="534"/>
      <c r="B513" s="535"/>
      <c r="C513" s="536"/>
      <c r="D513" s="537"/>
      <c r="E513" s="184"/>
      <c r="F513" s="166" t="str">
        <f>IF(E513&lt;&gt;"",VLOOKUP(E513,コード表!$C$2:$D$159,2,FALSE),"")</f>
        <v/>
      </c>
      <c r="G513" s="173"/>
      <c r="H513" s="540"/>
      <c r="I513" s="543"/>
      <c r="J513" s="543"/>
      <c r="K513" s="546"/>
      <c r="L513" s="549"/>
    </row>
    <row r="514" spans="1:12" s="47" customFormat="1" ht="15" customHeight="1">
      <c r="A514" s="532">
        <v>128</v>
      </c>
      <c r="B514" s="535"/>
      <c r="C514" s="536"/>
      <c r="D514" s="537"/>
      <c r="E514" s="185"/>
      <c r="F514" s="164" t="str">
        <f>IF(E514&lt;&gt;"",VLOOKUP(E514,コード表!$C$2:$D$159,2,FALSE),"")</f>
        <v/>
      </c>
      <c r="G514" s="171"/>
      <c r="H514" s="538"/>
      <c r="I514" s="541"/>
      <c r="J514" s="541"/>
      <c r="K514" s="544"/>
      <c r="L514" s="547"/>
    </row>
    <row r="515" spans="1:12" s="47" customFormat="1" ht="15" customHeight="1">
      <c r="A515" s="533"/>
      <c r="B515" s="535"/>
      <c r="C515" s="536"/>
      <c r="D515" s="537"/>
      <c r="E515" s="183"/>
      <c r="F515" s="165" t="str">
        <f>IF(E515&lt;&gt;"",VLOOKUP(E515,コード表!$C$2:$D$159,2,FALSE),"")</f>
        <v/>
      </c>
      <c r="G515" s="172"/>
      <c r="H515" s="539"/>
      <c r="I515" s="542"/>
      <c r="J515" s="542"/>
      <c r="K515" s="545"/>
      <c r="L515" s="548"/>
    </row>
    <row r="516" spans="1:12" s="47" customFormat="1" ht="15" customHeight="1">
      <c r="A516" s="533"/>
      <c r="B516" s="535"/>
      <c r="C516" s="536"/>
      <c r="D516" s="537"/>
      <c r="E516" s="183"/>
      <c r="F516" s="165" t="str">
        <f>IF(E516&lt;&gt;"",VLOOKUP(E516,コード表!$C$2:$D$159,2,FALSE),"")</f>
        <v/>
      </c>
      <c r="G516" s="172"/>
      <c r="H516" s="539"/>
      <c r="I516" s="542"/>
      <c r="J516" s="542"/>
      <c r="K516" s="545"/>
      <c r="L516" s="548"/>
    </row>
    <row r="517" spans="1:12" s="47" customFormat="1" ht="15" customHeight="1">
      <c r="A517" s="534"/>
      <c r="B517" s="535"/>
      <c r="C517" s="536"/>
      <c r="D517" s="537"/>
      <c r="E517" s="184"/>
      <c r="F517" s="166" t="str">
        <f>IF(E517&lt;&gt;"",VLOOKUP(E517,コード表!$C$2:$D$159,2,FALSE),"")</f>
        <v/>
      </c>
      <c r="G517" s="173"/>
      <c r="H517" s="540"/>
      <c r="I517" s="543"/>
      <c r="J517" s="543"/>
      <c r="K517" s="546"/>
      <c r="L517" s="549"/>
    </row>
    <row r="518" spans="1:12" s="47" customFormat="1" ht="15" customHeight="1">
      <c r="A518" s="532">
        <v>129</v>
      </c>
      <c r="B518" s="535"/>
      <c r="C518" s="536"/>
      <c r="D518" s="537"/>
      <c r="E518" s="185"/>
      <c r="F518" s="164" t="str">
        <f>IF(E518&lt;&gt;"",VLOOKUP(E518,コード表!$C$2:$D$159,2,FALSE),"")</f>
        <v/>
      </c>
      <c r="G518" s="171"/>
      <c r="H518" s="538"/>
      <c r="I518" s="541"/>
      <c r="J518" s="541"/>
      <c r="K518" s="544"/>
      <c r="L518" s="547"/>
    </row>
    <row r="519" spans="1:12" s="47" customFormat="1" ht="15" customHeight="1">
      <c r="A519" s="533"/>
      <c r="B519" s="535"/>
      <c r="C519" s="536"/>
      <c r="D519" s="537"/>
      <c r="E519" s="183"/>
      <c r="F519" s="165" t="str">
        <f>IF(E519&lt;&gt;"",VLOOKUP(E519,コード表!$C$2:$D$159,2,FALSE),"")</f>
        <v/>
      </c>
      <c r="G519" s="172"/>
      <c r="H519" s="539"/>
      <c r="I519" s="542"/>
      <c r="J519" s="542"/>
      <c r="K519" s="545"/>
      <c r="L519" s="548"/>
    </row>
    <row r="520" spans="1:12" s="47" customFormat="1" ht="15" customHeight="1">
      <c r="A520" s="533"/>
      <c r="B520" s="535"/>
      <c r="C520" s="536"/>
      <c r="D520" s="537"/>
      <c r="E520" s="183"/>
      <c r="F520" s="165" t="str">
        <f>IF(E520&lt;&gt;"",VLOOKUP(E520,コード表!$C$2:$D$159,2,FALSE),"")</f>
        <v/>
      </c>
      <c r="G520" s="172"/>
      <c r="H520" s="539"/>
      <c r="I520" s="542"/>
      <c r="J520" s="542"/>
      <c r="K520" s="545"/>
      <c r="L520" s="548"/>
    </row>
    <row r="521" spans="1:12" s="47" customFormat="1" ht="15" customHeight="1">
      <c r="A521" s="534"/>
      <c r="B521" s="535"/>
      <c r="C521" s="536"/>
      <c r="D521" s="537"/>
      <c r="E521" s="184"/>
      <c r="F521" s="166" t="str">
        <f>IF(E521&lt;&gt;"",VLOOKUP(E521,コード表!$C$2:$D$159,2,FALSE),"")</f>
        <v/>
      </c>
      <c r="G521" s="173"/>
      <c r="H521" s="540"/>
      <c r="I521" s="543"/>
      <c r="J521" s="543"/>
      <c r="K521" s="546"/>
      <c r="L521" s="549"/>
    </row>
    <row r="522" spans="1:12" s="47" customFormat="1" ht="15" customHeight="1">
      <c r="A522" s="532">
        <v>130</v>
      </c>
      <c r="B522" s="535"/>
      <c r="C522" s="536"/>
      <c r="D522" s="537"/>
      <c r="E522" s="185"/>
      <c r="F522" s="164" t="str">
        <f>IF(E522&lt;&gt;"",VLOOKUP(E522,コード表!$C$2:$D$159,2,FALSE),"")</f>
        <v/>
      </c>
      <c r="G522" s="171"/>
      <c r="H522" s="538"/>
      <c r="I522" s="541"/>
      <c r="J522" s="541"/>
      <c r="K522" s="544"/>
      <c r="L522" s="547"/>
    </row>
    <row r="523" spans="1:12" s="47" customFormat="1" ht="15" customHeight="1">
      <c r="A523" s="533"/>
      <c r="B523" s="535"/>
      <c r="C523" s="536"/>
      <c r="D523" s="537"/>
      <c r="E523" s="183"/>
      <c r="F523" s="165" t="str">
        <f>IF(E523&lt;&gt;"",VLOOKUP(E523,コード表!$C$2:$D$159,2,FALSE),"")</f>
        <v/>
      </c>
      <c r="G523" s="172"/>
      <c r="H523" s="539"/>
      <c r="I523" s="542"/>
      <c r="J523" s="542"/>
      <c r="K523" s="545"/>
      <c r="L523" s="548"/>
    </row>
    <row r="524" spans="1:12" s="47" customFormat="1" ht="15" customHeight="1">
      <c r="A524" s="533"/>
      <c r="B524" s="535"/>
      <c r="C524" s="536"/>
      <c r="D524" s="537"/>
      <c r="E524" s="183"/>
      <c r="F524" s="165" t="str">
        <f>IF(E524&lt;&gt;"",VLOOKUP(E524,コード表!$C$2:$D$159,2,FALSE),"")</f>
        <v/>
      </c>
      <c r="G524" s="172"/>
      <c r="H524" s="539"/>
      <c r="I524" s="542"/>
      <c r="J524" s="542"/>
      <c r="K524" s="545"/>
      <c r="L524" s="548"/>
    </row>
    <row r="525" spans="1:12" s="47" customFormat="1" ht="15" customHeight="1" thickBot="1">
      <c r="A525" s="534"/>
      <c r="B525" s="550"/>
      <c r="C525" s="551"/>
      <c r="D525" s="552"/>
      <c r="E525" s="186"/>
      <c r="F525" s="166" t="str">
        <f>IF(E525&lt;&gt;"",VLOOKUP(E525,コード表!$C$2:$D$159,2,FALSE),"")</f>
        <v/>
      </c>
      <c r="G525" s="173"/>
      <c r="H525" s="553"/>
      <c r="I525" s="554"/>
      <c r="J525" s="554"/>
      <c r="K525" s="555"/>
      <c r="L525" s="556"/>
    </row>
    <row r="526" spans="1:12" s="47" customFormat="1" ht="15" customHeight="1">
      <c r="A526" s="532">
        <v>131</v>
      </c>
      <c r="B526" s="557"/>
      <c r="C526" s="558"/>
      <c r="D526" s="559"/>
      <c r="E526" s="182"/>
      <c r="F526" s="164" t="str">
        <f>IF(E526&lt;&gt;"",VLOOKUP(E526,コード表!$C$2:$D$159,2,FALSE),"")</f>
        <v/>
      </c>
      <c r="G526" s="171"/>
      <c r="H526" s="560"/>
      <c r="I526" s="561"/>
      <c r="J526" s="561"/>
      <c r="K526" s="562"/>
      <c r="L526" s="563"/>
    </row>
    <row r="527" spans="1:12" s="47" customFormat="1" ht="15" customHeight="1">
      <c r="A527" s="533"/>
      <c r="B527" s="535"/>
      <c r="C527" s="536"/>
      <c r="D527" s="537"/>
      <c r="E527" s="183"/>
      <c r="F527" s="165" t="str">
        <f>IF(E527&lt;&gt;"",VLOOKUP(E527,コード表!$C$2:$D$159,2,FALSE),"")</f>
        <v/>
      </c>
      <c r="G527" s="172"/>
      <c r="H527" s="539"/>
      <c r="I527" s="542"/>
      <c r="J527" s="542"/>
      <c r="K527" s="545"/>
      <c r="L527" s="548"/>
    </row>
    <row r="528" spans="1:12" s="47" customFormat="1" ht="15" customHeight="1">
      <c r="A528" s="533"/>
      <c r="B528" s="535"/>
      <c r="C528" s="536"/>
      <c r="D528" s="537"/>
      <c r="E528" s="183"/>
      <c r="F528" s="165" t="str">
        <f>IF(E528&lt;&gt;"",VLOOKUP(E528,コード表!$C$2:$D$159,2,FALSE),"")</f>
        <v/>
      </c>
      <c r="G528" s="172"/>
      <c r="H528" s="539"/>
      <c r="I528" s="542"/>
      <c r="J528" s="542"/>
      <c r="K528" s="545"/>
      <c r="L528" s="548"/>
    </row>
    <row r="529" spans="1:12" s="47" customFormat="1" ht="15" customHeight="1">
      <c r="A529" s="534"/>
      <c r="B529" s="535"/>
      <c r="C529" s="536"/>
      <c r="D529" s="537"/>
      <c r="E529" s="184"/>
      <c r="F529" s="166" t="str">
        <f>IF(E529&lt;&gt;"",VLOOKUP(E529,コード表!$C$2:$D$159,2,FALSE),"")</f>
        <v/>
      </c>
      <c r="G529" s="173"/>
      <c r="H529" s="540"/>
      <c r="I529" s="543"/>
      <c r="J529" s="543"/>
      <c r="K529" s="546"/>
      <c r="L529" s="549"/>
    </row>
    <row r="530" spans="1:12" s="47" customFormat="1" ht="15" customHeight="1">
      <c r="A530" s="532">
        <v>132</v>
      </c>
      <c r="B530" s="535"/>
      <c r="C530" s="536"/>
      <c r="D530" s="537"/>
      <c r="E530" s="185"/>
      <c r="F530" s="164" t="str">
        <f>IF(E530&lt;&gt;"",VLOOKUP(E530,コード表!$C$2:$D$159,2,FALSE),"")</f>
        <v/>
      </c>
      <c r="G530" s="171"/>
      <c r="H530" s="538"/>
      <c r="I530" s="541"/>
      <c r="J530" s="541"/>
      <c r="K530" s="544"/>
      <c r="L530" s="547"/>
    </row>
    <row r="531" spans="1:12" s="47" customFormat="1" ht="15" customHeight="1">
      <c r="A531" s="533"/>
      <c r="B531" s="535"/>
      <c r="C531" s="536"/>
      <c r="D531" s="537"/>
      <c r="E531" s="183"/>
      <c r="F531" s="165" t="str">
        <f>IF(E531&lt;&gt;"",VLOOKUP(E531,コード表!$C$2:$D$159,2,FALSE),"")</f>
        <v/>
      </c>
      <c r="G531" s="172"/>
      <c r="H531" s="539"/>
      <c r="I531" s="542"/>
      <c r="J531" s="542"/>
      <c r="K531" s="545"/>
      <c r="L531" s="548"/>
    </row>
    <row r="532" spans="1:12" s="47" customFormat="1" ht="15" customHeight="1">
      <c r="A532" s="533"/>
      <c r="B532" s="535"/>
      <c r="C532" s="536"/>
      <c r="D532" s="537"/>
      <c r="E532" s="183"/>
      <c r="F532" s="165" t="str">
        <f>IF(E532&lt;&gt;"",VLOOKUP(E532,コード表!$C$2:$D$159,2,FALSE),"")</f>
        <v/>
      </c>
      <c r="G532" s="172"/>
      <c r="H532" s="539"/>
      <c r="I532" s="542"/>
      <c r="J532" s="542"/>
      <c r="K532" s="545"/>
      <c r="L532" s="548"/>
    </row>
    <row r="533" spans="1:12" s="47" customFormat="1" ht="15" customHeight="1">
      <c r="A533" s="534"/>
      <c r="B533" s="535"/>
      <c r="C533" s="536"/>
      <c r="D533" s="537"/>
      <c r="E533" s="184"/>
      <c r="F533" s="166" t="str">
        <f>IF(E533&lt;&gt;"",VLOOKUP(E533,コード表!$C$2:$D$159,2,FALSE),"")</f>
        <v/>
      </c>
      <c r="G533" s="173"/>
      <c r="H533" s="540"/>
      <c r="I533" s="543"/>
      <c r="J533" s="543"/>
      <c r="K533" s="546"/>
      <c r="L533" s="549"/>
    </row>
    <row r="534" spans="1:12" s="47" customFormat="1" ht="15" customHeight="1">
      <c r="A534" s="532">
        <v>133</v>
      </c>
      <c r="B534" s="535"/>
      <c r="C534" s="536"/>
      <c r="D534" s="537"/>
      <c r="E534" s="185"/>
      <c r="F534" s="164" t="str">
        <f>IF(E534&lt;&gt;"",VLOOKUP(E534,コード表!$C$2:$D$159,2,FALSE),"")</f>
        <v/>
      </c>
      <c r="G534" s="171"/>
      <c r="H534" s="538"/>
      <c r="I534" s="541"/>
      <c r="J534" s="541"/>
      <c r="K534" s="544"/>
      <c r="L534" s="547"/>
    </row>
    <row r="535" spans="1:12" s="47" customFormat="1" ht="15" customHeight="1">
      <c r="A535" s="533"/>
      <c r="B535" s="535"/>
      <c r="C535" s="536"/>
      <c r="D535" s="537"/>
      <c r="E535" s="183"/>
      <c r="F535" s="165" t="str">
        <f>IF(E535&lt;&gt;"",VLOOKUP(E535,コード表!$C$2:$D$159,2,FALSE),"")</f>
        <v/>
      </c>
      <c r="G535" s="172"/>
      <c r="H535" s="539"/>
      <c r="I535" s="542"/>
      <c r="J535" s="542"/>
      <c r="K535" s="545"/>
      <c r="L535" s="548"/>
    </row>
    <row r="536" spans="1:12" s="47" customFormat="1" ht="15" customHeight="1">
      <c r="A536" s="533"/>
      <c r="B536" s="535"/>
      <c r="C536" s="536"/>
      <c r="D536" s="537"/>
      <c r="E536" s="183"/>
      <c r="F536" s="165" t="str">
        <f>IF(E536&lt;&gt;"",VLOOKUP(E536,コード表!$C$2:$D$159,2,FALSE),"")</f>
        <v/>
      </c>
      <c r="G536" s="172"/>
      <c r="H536" s="539"/>
      <c r="I536" s="542"/>
      <c r="J536" s="542"/>
      <c r="K536" s="545"/>
      <c r="L536" s="548"/>
    </row>
    <row r="537" spans="1:12" s="47" customFormat="1" ht="15" customHeight="1">
      <c r="A537" s="534"/>
      <c r="B537" s="535"/>
      <c r="C537" s="536"/>
      <c r="D537" s="537"/>
      <c r="E537" s="184"/>
      <c r="F537" s="166" t="str">
        <f>IF(E537&lt;&gt;"",VLOOKUP(E537,コード表!$C$2:$D$159,2,FALSE),"")</f>
        <v/>
      </c>
      <c r="G537" s="173"/>
      <c r="H537" s="540"/>
      <c r="I537" s="543"/>
      <c r="J537" s="543"/>
      <c r="K537" s="546"/>
      <c r="L537" s="549"/>
    </row>
    <row r="538" spans="1:12" s="47" customFormat="1" ht="15" customHeight="1">
      <c r="A538" s="532">
        <v>134</v>
      </c>
      <c r="B538" s="535"/>
      <c r="C538" s="536"/>
      <c r="D538" s="537"/>
      <c r="E538" s="185"/>
      <c r="F538" s="164" t="str">
        <f>IF(E538&lt;&gt;"",VLOOKUP(E538,コード表!$C$2:$D$159,2,FALSE),"")</f>
        <v/>
      </c>
      <c r="G538" s="171"/>
      <c r="H538" s="538"/>
      <c r="I538" s="541"/>
      <c r="J538" s="541"/>
      <c r="K538" s="544"/>
      <c r="L538" s="547"/>
    </row>
    <row r="539" spans="1:12" s="47" customFormat="1" ht="15" customHeight="1">
      <c r="A539" s="533"/>
      <c r="B539" s="535"/>
      <c r="C539" s="536"/>
      <c r="D539" s="537"/>
      <c r="E539" s="183"/>
      <c r="F539" s="165" t="str">
        <f>IF(E539&lt;&gt;"",VLOOKUP(E539,コード表!$C$2:$D$159,2,FALSE),"")</f>
        <v/>
      </c>
      <c r="G539" s="172"/>
      <c r="H539" s="539"/>
      <c r="I539" s="542"/>
      <c r="J539" s="542"/>
      <c r="K539" s="545"/>
      <c r="L539" s="548"/>
    </row>
    <row r="540" spans="1:12" s="47" customFormat="1" ht="15" customHeight="1">
      <c r="A540" s="533"/>
      <c r="B540" s="535"/>
      <c r="C540" s="536"/>
      <c r="D540" s="537"/>
      <c r="E540" s="183"/>
      <c r="F540" s="165" t="str">
        <f>IF(E540&lt;&gt;"",VLOOKUP(E540,コード表!$C$2:$D$159,2,FALSE),"")</f>
        <v/>
      </c>
      <c r="G540" s="172"/>
      <c r="H540" s="539"/>
      <c r="I540" s="542"/>
      <c r="J540" s="542"/>
      <c r="K540" s="545"/>
      <c r="L540" s="548"/>
    </row>
    <row r="541" spans="1:12" s="47" customFormat="1" ht="15" customHeight="1">
      <c r="A541" s="534"/>
      <c r="B541" s="535"/>
      <c r="C541" s="536"/>
      <c r="D541" s="537"/>
      <c r="E541" s="184"/>
      <c r="F541" s="166" t="str">
        <f>IF(E541&lt;&gt;"",VLOOKUP(E541,コード表!$C$2:$D$159,2,FALSE),"")</f>
        <v/>
      </c>
      <c r="G541" s="173"/>
      <c r="H541" s="540"/>
      <c r="I541" s="543"/>
      <c r="J541" s="543"/>
      <c r="K541" s="546"/>
      <c r="L541" s="549"/>
    </row>
    <row r="542" spans="1:12" s="47" customFormat="1" ht="15" customHeight="1">
      <c r="A542" s="532">
        <v>135</v>
      </c>
      <c r="B542" s="535"/>
      <c r="C542" s="536"/>
      <c r="D542" s="537"/>
      <c r="E542" s="185"/>
      <c r="F542" s="164" t="str">
        <f>IF(E542&lt;&gt;"",VLOOKUP(E542,コード表!$C$2:$D$159,2,FALSE),"")</f>
        <v/>
      </c>
      <c r="G542" s="171"/>
      <c r="H542" s="538"/>
      <c r="I542" s="541"/>
      <c r="J542" s="541"/>
      <c r="K542" s="544"/>
      <c r="L542" s="547"/>
    </row>
    <row r="543" spans="1:12" s="47" customFormat="1" ht="15" customHeight="1">
      <c r="A543" s="533"/>
      <c r="B543" s="535"/>
      <c r="C543" s="536"/>
      <c r="D543" s="537"/>
      <c r="E543" s="183"/>
      <c r="F543" s="165" t="str">
        <f>IF(E543&lt;&gt;"",VLOOKUP(E543,コード表!$C$2:$D$159,2,FALSE),"")</f>
        <v/>
      </c>
      <c r="G543" s="172"/>
      <c r="H543" s="539"/>
      <c r="I543" s="542"/>
      <c r="J543" s="542"/>
      <c r="K543" s="545"/>
      <c r="L543" s="548"/>
    </row>
    <row r="544" spans="1:12" s="47" customFormat="1" ht="15" customHeight="1">
      <c r="A544" s="533"/>
      <c r="B544" s="535"/>
      <c r="C544" s="536"/>
      <c r="D544" s="537"/>
      <c r="E544" s="183"/>
      <c r="F544" s="165" t="str">
        <f>IF(E544&lt;&gt;"",VLOOKUP(E544,コード表!$C$2:$D$159,2,FALSE),"")</f>
        <v/>
      </c>
      <c r="G544" s="172"/>
      <c r="H544" s="539"/>
      <c r="I544" s="542"/>
      <c r="J544" s="542"/>
      <c r="K544" s="545"/>
      <c r="L544" s="548"/>
    </row>
    <row r="545" spans="1:12" s="47" customFormat="1" ht="15" customHeight="1">
      <c r="A545" s="534"/>
      <c r="B545" s="535"/>
      <c r="C545" s="536"/>
      <c r="D545" s="537"/>
      <c r="E545" s="184"/>
      <c r="F545" s="166" t="str">
        <f>IF(E545&lt;&gt;"",VLOOKUP(E545,コード表!$C$2:$D$159,2,FALSE),"")</f>
        <v/>
      </c>
      <c r="G545" s="173"/>
      <c r="H545" s="540"/>
      <c r="I545" s="543"/>
      <c r="J545" s="543"/>
      <c r="K545" s="546"/>
      <c r="L545" s="549"/>
    </row>
    <row r="546" spans="1:12" s="47" customFormat="1" ht="15" customHeight="1">
      <c r="A546" s="532">
        <v>136</v>
      </c>
      <c r="B546" s="535"/>
      <c r="C546" s="536"/>
      <c r="D546" s="537"/>
      <c r="E546" s="185"/>
      <c r="F546" s="164" t="str">
        <f>IF(E546&lt;&gt;"",VLOOKUP(E546,コード表!$C$2:$D$159,2,FALSE),"")</f>
        <v/>
      </c>
      <c r="G546" s="171"/>
      <c r="H546" s="538"/>
      <c r="I546" s="541"/>
      <c r="J546" s="541"/>
      <c r="K546" s="544"/>
      <c r="L546" s="547"/>
    </row>
    <row r="547" spans="1:12" s="47" customFormat="1" ht="15" customHeight="1">
      <c r="A547" s="533"/>
      <c r="B547" s="535"/>
      <c r="C547" s="536"/>
      <c r="D547" s="537"/>
      <c r="E547" s="183"/>
      <c r="F547" s="165" t="str">
        <f>IF(E547&lt;&gt;"",VLOOKUP(E547,コード表!$C$2:$D$159,2,FALSE),"")</f>
        <v/>
      </c>
      <c r="G547" s="172"/>
      <c r="H547" s="539"/>
      <c r="I547" s="542"/>
      <c r="J547" s="542"/>
      <c r="K547" s="545"/>
      <c r="L547" s="548"/>
    </row>
    <row r="548" spans="1:12" s="47" customFormat="1" ht="15" customHeight="1">
      <c r="A548" s="533"/>
      <c r="B548" s="535"/>
      <c r="C548" s="536"/>
      <c r="D548" s="537"/>
      <c r="E548" s="183"/>
      <c r="F548" s="165" t="str">
        <f>IF(E548&lt;&gt;"",VLOOKUP(E548,コード表!$C$2:$D$159,2,FALSE),"")</f>
        <v/>
      </c>
      <c r="G548" s="172"/>
      <c r="H548" s="539"/>
      <c r="I548" s="542"/>
      <c r="J548" s="542"/>
      <c r="K548" s="545"/>
      <c r="L548" s="548"/>
    </row>
    <row r="549" spans="1:12" s="47" customFormat="1" ht="15" customHeight="1">
      <c r="A549" s="534"/>
      <c r="B549" s="535"/>
      <c r="C549" s="536"/>
      <c r="D549" s="537"/>
      <c r="E549" s="184"/>
      <c r="F549" s="166" t="str">
        <f>IF(E549&lt;&gt;"",VLOOKUP(E549,コード表!$C$2:$D$159,2,FALSE),"")</f>
        <v/>
      </c>
      <c r="G549" s="173"/>
      <c r="H549" s="540"/>
      <c r="I549" s="543"/>
      <c r="J549" s="543"/>
      <c r="K549" s="546"/>
      <c r="L549" s="549"/>
    </row>
    <row r="550" spans="1:12" s="47" customFormat="1" ht="15" customHeight="1">
      <c r="A550" s="532">
        <v>137</v>
      </c>
      <c r="B550" s="535"/>
      <c r="C550" s="536"/>
      <c r="D550" s="537"/>
      <c r="E550" s="185"/>
      <c r="F550" s="164" t="str">
        <f>IF(E550&lt;&gt;"",VLOOKUP(E550,コード表!$C$2:$D$159,2,FALSE),"")</f>
        <v/>
      </c>
      <c r="G550" s="171"/>
      <c r="H550" s="538"/>
      <c r="I550" s="541"/>
      <c r="J550" s="541"/>
      <c r="K550" s="544"/>
      <c r="L550" s="547"/>
    </row>
    <row r="551" spans="1:12" s="47" customFormat="1" ht="15" customHeight="1">
      <c r="A551" s="533"/>
      <c r="B551" s="535"/>
      <c r="C551" s="536"/>
      <c r="D551" s="537"/>
      <c r="E551" s="183"/>
      <c r="F551" s="165" t="str">
        <f>IF(E551&lt;&gt;"",VLOOKUP(E551,コード表!$C$2:$D$159,2,FALSE),"")</f>
        <v/>
      </c>
      <c r="G551" s="172"/>
      <c r="H551" s="539"/>
      <c r="I551" s="542"/>
      <c r="J551" s="542"/>
      <c r="K551" s="545"/>
      <c r="L551" s="548"/>
    </row>
    <row r="552" spans="1:12" s="47" customFormat="1" ht="15" customHeight="1">
      <c r="A552" s="533"/>
      <c r="B552" s="535"/>
      <c r="C552" s="536"/>
      <c r="D552" s="537"/>
      <c r="E552" s="183"/>
      <c r="F552" s="165" t="str">
        <f>IF(E552&lt;&gt;"",VLOOKUP(E552,コード表!$C$2:$D$159,2,FALSE),"")</f>
        <v/>
      </c>
      <c r="G552" s="172"/>
      <c r="H552" s="539"/>
      <c r="I552" s="542"/>
      <c r="J552" s="542"/>
      <c r="K552" s="545"/>
      <c r="L552" s="548"/>
    </row>
    <row r="553" spans="1:12" s="47" customFormat="1" ht="15" customHeight="1">
      <c r="A553" s="534"/>
      <c r="B553" s="535"/>
      <c r="C553" s="536"/>
      <c r="D553" s="537"/>
      <c r="E553" s="184"/>
      <c r="F553" s="166" t="str">
        <f>IF(E553&lt;&gt;"",VLOOKUP(E553,コード表!$C$2:$D$159,2,FALSE),"")</f>
        <v/>
      </c>
      <c r="G553" s="173"/>
      <c r="H553" s="540"/>
      <c r="I553" s="543"/>
      <c r="J553" s="543"/>
      <c r="K553" s="546"/>
      <c r="L553" s="549"/>
    </row>
    <row r="554" spans="1:12" s="47" customFormat="1" ht="15" customHeight="1">
      <c r="A554" s="532">
        <v>138</v>
      </c>
      <c r="B554" s="535"/>
      <c r="C554" s="536"/>
      <c r="D554" s="537"/>
      <c r="E554" s="185"/>
      <c r="F554" s="164" t="str">
        <f>IF(E554&lt;&gt;"",VLOOKUP(E554,コード表!$C$2:$D$159,2,FALSE),"")</f>
        <v/>
      </c>
      <c r="G554" s="171"/>
      <c r="H554" s="538"/>
      <c r="I554" s="541"/>
      <c r="J554" s="541"/>
      <c r="K554" s="544"/>
      <c r="L554" s="547"/>
    </row>
    <row r="555" spans="1:12" s="47" customFormat="1" ht="15" customHeight="1">
      <c r="A555" s="533"/>
      <c r="B555" s="535"/>
      <c r="C555" s="536"/>
      <c r="D555" s="537"/>
      <c r="E555" s="183"/>
      <c r="F555" s="165" t="str">
        <f>IF(E555&lt;&gt;"",VLOOKUP(E555,コード表!$C$2:$D$159,2,FALSE),"")</f>
        <v/>
      </c>
      <c r="G555" s="172"/>
      <c r="H555" s="539"/>
      <c r="I555" s="542"/>
      <c r="J555" s="542"/>
      <c r="K555" s="545"/>
      <c r="L555" s="548"/>
    </row>
    <row r="556" spans="1:12" s="47" customFormat="1" ht="15" customHeight="1">
      <c r="A556" s="533"/>
      <c r="B556" s="535"/>
      <c r="C556" s="536"/>
      <c r="D556" s="537"/>
      <c r="E556" s="183"/>
      <c r="F556" s="165" t="str">
        <f>IF(E556&lt;&gt;"",VLOOKUP(E556,コード表!$C$2:$D$159,2,FALSE),"")</f>
        <v/>
      </c>
      <c r="G556" s="172"/>
      <c r="H556" s="539"/>
      <c r="I556" s="542"/>
      <c r="J556" s="542"/>
      <c r="K556" s="545"/>
      <c r="L556" s="548"/>
    </row>
    <row r="557" spans="1:12" s="47" customFormat="1" ht="15" customHeight="1">
      <c r="A557" s="534"/>
      <c r="B557" s="535"/>
      <c r="C557" s="536"/>
      <c r="D557" s="537"/>
      <c r="E557" s="184"/>
      <c r="F557" s="166" t="str">
        <f>IF(E557&lt;&gt;"",VLOOKUP(E557,コード表!$C$2:$D$159,2,FALSE),"")</f>
        <v/>
      </c>
      <c r="G557" s="173"/>
      <c r="H557" s="540"/>
      <c r="I557" s="543"/>
      <c r="J557" s="543"/>
      <c r="K557" s="546"/>
      <c r="L557" s="549"/>
    </row>
    <row r="558" spans="1:12" s="47" customFormat="1" ht="15" customHeight="1">
      <c r="A558" s="532">
        <v>139</v>
      </c>
      <c r="B558" s="535"/>
      <c r="C558" s="536"/>
      <c r="D558" s="537"/>
      <c r="E558" s="185"/>
      <c r="F558" s="164" t="str">
        <f>IF(E558&lt;&gt;"",VLOOKUP(E558,コード表!$C$2:$D$159,2,FALSE),"")</f>
        <v/>
      </c>
      <c r="G558" s="171"/>
      <c r="H558" s="538"/>
      <c r="I558" s="541"/>
      <c r="J558" s="541"/>
      <c r="K558" s="544"/>
      <c r="L558" s="547"/>
    </row>
    <row r="559" spans="1:12" s="47" customFormat="1" ht="15" customHeight="1">
      <c r="A559" s="533"/>
      <c r="B559" s="535"/>
      <c r="C559" s="536"/>
      <c r="D559" s="537"/>
      <c r="E559" s="183"/>
      <c r="F559" s="165" t="str">
        <f>IF(E559&lt;&gt;"",VLOOKUP(E559,コード表!$C$2:$D$159,2,FALSE),"")</f>
        <v/>
      </c>
      <c r="G559" s="172"/>
      <c r="H559" s="539"/>
      <c r="I559" s="542"/>
      <c r="J559" s="542"/>
      <c r="K559" s="545"/>
      <c r="L559" s="548"/>
    </row>
    <row r="560" spans="1:12" s="47" customFormat="1" ht="15" customHeight="1">
      <c r="A560" s="533"/>
      <c r="B560" s="535"/>
      <c r="C560" s="536"/>
      <c r="D560" s="537"/>
      <c r="E560" s="183"/>
      <c r="F560" s="165" t="str">
        <f>IF(E560&lt;&gt;"",VLOOKUP(E560,コード表!$C$2:$D$159,2,FALSE),"")</f>
        <v/>
      </c>
      <c r="G560" s="172"/>
      <c r="H560" s="539"/>
      <c r="I560" s="542"/>
      <c r="J560" s="542"/>
      <c r="K560" s="545"/>
      <c r="L560" s="548"/>
    </row>
    <row r="561" spans="1:12" s="47" customFormat="1" ht="15" customHeight="1">
      <c r="A561" s="534"/>
      <c r="B561" s="535"/>
      <c r="C561" s="536"/>
      <c r="D561" s="537"/>
      <c r="E561" s="184"/>
      <c r="F561" s="166" t="str">
        <f>IF(E561&lt;&gt;"",VLOOKUP(E561,コード表!$C$2:$D$159,2,FALSE),"")</f>
        <v/>
      </c>
      <c r="G561" s="173"/>
      <c r="H561" s="540"/>
      <c r="I561" s="543"/>
      <c r="J561" s="543"/>
      <c r="K561" s="546"/>
      <c r="L561" s="549"/>
    </row>
    <row r="562" spans="1:12" s="47" customFormat="1" ht="15" customHeight="1">
      <c r="A562" s="532">
        <v>140</v>
      </c>
      <c r="B562" s="535"/>
      <c r="C562" s="536"/>
      <c r="D562" s="537"/>
      <c r="E562" s="185"/>
      <c r="F562" s="164" t="str">
        <f>IF(E562&lt;&gt;"",VLOOKUP(E562,コード表!$C$2:$D$159,2,FALSE),"")</f>
        <v/>
      </c>
      <c r="G562" s="171"/>
      <c r="H562" s="538"/>
      <c r="I562" s="541"/>
      <c r="J562" s="541"/>
      <c r="K562" s="544"/>
      <c r="L562" s="547"/>
    </row>
    <row r="563" spans="1:12" s="47" customFormat="1" ht="15" customHeight="1">
      <c r="A563" s="533"/>
      <c r="B563" s="535"/>
      <c r="C563" s="536"/>
      <c r="D563" s="537"/>
      <c r="E563" s="183"/>
      <c r="F563" s="165" t="str">
        <f>IF(E563&lt;&gt;"",VLOOKUP(E563,コード表!$C$2:$D$159,2,FALSE),"")</f>
        <v/>
      </c>
      <c r="G563" s="172"/>
      <c r="H563" s="539"/>
      <c r="I563" s="542"/>
      <c r="J563" s="542"/>
      <c r="K563" s="545"/>
      <c r="L563" s="548"/>
    </row>
    <row r="564" spans="1:12" s="47" customFormat="1" ht="15" customHeight="1">
      <c r="A564" s="533"/>
      <c r="B564" s="535"/>
      <c r="C564" s="536"/>
      <c r="D564" s="537"/>
      <c r="E564" s="183"/>
      <c r="F564" s="165" t="str">
        <f>IF(E564&lt;&gt;"",VLOOKUP(E564,コード表!$C$2:$D$159,2,FALSE),"")</f>
        <v/>
      </c>
      <c r="G564" s="172"/>
      <c r="H564" s="539"/>
      <c r="I564" s="542"/>
      <c r="J564" s="542"/>
      <c r="K564" s="545"/>
      <c r="L564" s="548"/>
    </row>
    <row r="565" spans="1:12" s="47" customFormat="1" ht="15" customHeight="1" thickBot="1">
      <c r="A565" s="534"/>
      <c r="B565" s="550"/>
      <c r="C565" s="551"/>
      <c r="D565" s="552"/>
      <c r="E565" s="186"/>
      <c r="F565" s="166" t="str">
        <f>IF(E565&lt;&gt;"",VLOOKUP(E565,コード表!$C$2:$D$159,2,FALSE),"")</f>
        <v/>
      </c>
      <c r="G565" s="174"/>
      <c r="H565" s="553"/>
      <c r="I565" s="554"/>
      <c r="J565" s="554"/>
      <c r="K565" s="555"/>
      <c r="L565" s="556"/>
    </row>
    <row r="566" spans="1:12" s="47" customFormat="1" ht="15" customHeight="1">
      <c r="A566" s="532">
        <v>141</v>
      </c>
      <c r="B566" s="557"/>
      <c r="C566" s="558"/>
      <c r="D566" s="559"/>
      <c r="E566" s="182"/>
      <c r="F566" s="164" t="str">
        <f>IF(E566&lt;&gt;"",VLOOKUP(E566,コード表!$C$2:$D$159,2,FALSE),"")</f>
        <v/>
      </c>
      <c r="G566" s="171"/>
      <c r="H566" s="560"/>
      <c r="I566" s="561"/>
      <c r="J566" s="561"/>
      <c r="K566" s="562"/>
      <c r="L566" s="563"/>
    </row>
    <row r="567" spans="1:12" s="47" customFormat="1" ht="15" customHeight="1">
      <c r="A567" s="533"/>
      <c r="B567" s="535"/>
      <c r="C567" s="536"/>
      <c r="D567" s="537"/>
      <c r="E567" s="183"/>
      <c r="F567" s="165" t="str">
        <f>IF(E567&lt;&gt;"",VLOOKUP(E567,コード表!$C$2:$D$159,2,FALSE),"")</f>
        <v/>
      </c>
      <c r="G567" s="172"/>
      <c r="H567" s="539"/>
      <c r="I567" s="542"/>
      <c r="J567" s="542"/>
      <c r="K567" s="545"/>
      <c r="L567" s="548"/>
    </row>
    <row r="568" spans="1:12" s="47" customFormat="1" ht="15" customHeight="1">
      <c r="A568" s="533"/>
      <c r="B568" s="535"/>
      <c r="C568" s="536"/>
      <c r="D568" s="537"/>
      <c r="E568" s="183"/>
      <c r="F568" s="165" t="str">
        <f>IF(E568&lt;&gt;"",VLOOKUP(E568,コード表!$C$2:$D$159,2,FALSE),"")</f>
        <v/>
      </c>
      <c r="G568" s="172"/>
      <c r="H568" s="539"/>
      <c r="I568" s="542"/>
      <c r="J568" s="542"/>
      <c r="K568" s="545"/>
      <c r="L568" s="548"/>
    </row>
    <row r="569" spans="1:12" s="47" customFormat="1" ht="15" customHeight="1">
      <c r="A569" s="534"/>
      <c r="B569" s="535"/>
      <c r="C569" s="536"/>
      <c r="D569" s="537"/>
      <c r="E569" s="184"/>
      <c r="F569" s="166" t="str">
        <f>IF(E569&lt;&gt;"",VLOOKUP(E569,コード表!$C$2:$D$159,2,FALSE),"")</f>
        <v/>
      </c>
      <c r="G569" s="173"/>
      <c r="H569" s="540"/>
      <c r="I569" s="543"/>
      <c r="J569" s="543"/>
      <c r="K569" s="546"/>
      <c r="L569" s="549"/>
    </row>
    <row r="570" spans="1:12" s="47" customFormat="1" ht="15" customHeight="1">
      <c r="A570" s="532">
        <v>142</v>
      </c>
      <c r="B570" s="535"/>
      <c r="C570" s="536"/>
      <c r="D570" s="537"/>
      <c r="E570" s="185"/>
      <c r="F570" s="164" t="str">
        <f>IF(E570&lt;&gt;"",VLOOKUP(E570,コード表!$C$2:$D$159,2,FALSE),"")</f>
        <v/>
      </c>
      <c r="G570" s="171"/>
      <c r="H570" s="538"/>
      <c r="I570" s="541"/>
      <c r="J570" s="541"/>
      <c r="K570" s="544"/>
      <c r="L570" s="547"/>
    </row>
    <row r="571" spans="1:12" s="47" customFormat="1" ht="15" customHeight="1">
      <c r="A571" s="533"/>
      <c r="B571" s="535"/>
      <c r="C571" s="536"/>
      <c r="D571" s="537"/>
      <c r="E571" s="183"/>
      <c r="F571" s="165" t="str">
        <f>IF(E571&lt;&gt;"",VLOOKUP(E571,コード表!$C$2:$D$159,2,FALSE),"")</f>
        <v/>
      </c>
      <c r="G571" s="172"/>
      <c r="H571" s="539"/>
      <c r="I571" s="542"/>
      <c r="J571" s="542"/>
      <c r="K571" s="545"/>
      <c r="L571" s="548"/>
    </row>
    <row r="572" spans="1:12" s="47" customFormat="1" ht="15" customHeight="1">
      <c r="A572" s="533"/>
      <c r="B572" s="535"/>
      <c r="C572" s="536"/>
      <c r="D572" s="537"/>
      <c r="E572" s="183"/>
      <c r="F572" s="165" t="str">
        <f>IF(E572&lt;&gt;"",VLOOKUP(E572,コード表!$C$2:$D$159,2,FALSE),"")</f>
        <v/>
      </c>
      <c r="G572" s="172"/>
      <c r="H572" s="539"/>
      <c r="I572" s="542"/>
      <c r="J572" s="542"/>
      <c r="K572" s="545"/>
      <c r="L572" s="548"/>
    </row>
    <row r="573" spans="1:12" s="47" customFormat="1" ht="15" customHeight="1">
      <c r="A573" s="534"/>
      <c r="B573" s="535"/>
      <c r="C573" s="536"/>
      <c r="D573" s="537"/>
      <c r="E573" s="184"/>
      <c r="F573" s="166" t="str">
        <f>IF(E573&lt;&gt;"",VLOOKUP(E573,コード表!$C$2:$D$159,2,FALSE),"")</f>
        <v/>
      </c>
      <c r="G573" s="173"/>
      <c r="H573" s="540"/>
      <c r="I573" s="543"/>
      <c r="J573" s="543"/>
      <c r="K573" s="546"/>
      <c r="L573" s="549"/>
    </row>
    <row r="574" spans="1:12" s="47" customFormat="1" ht="15" customHeight="1">
      <c r="A574" s="532">
        <v>143</v>
      </c>
      <c r="B574" s="535"/>
      <c r="C574" s="536"/>
      <c r="D574" s="537"/>
      <c r="E574" s="185"/>
      <c r="F574" s="164" t="str">
        <f>IF(E574&lt;&gt;"",VLOOKUP(E574,コード表!$C$2:$D$159,2,FALSE),"")</f>
        <v/>
      </c>
      <c r="G574" s="171"/>
      <c r="H574" s="538"/>
      <c r="I574" s="541"/>
      <c r="J574" s="541"/>
      <c r="K574" s="544"/>
      <c r="L574" s="547"/>
    </row>
    <row r="575" spans="1:12" s="47" customFormat="1" ht="15" customHeight="1">
      <c r="A575" s="533"/>
      <c r="B575" s="535"/>
      <c r="C575" s="536"/>
      <c r="D575" s="537"/>
      <c r="E575" s="183"/>
      <c r="F575" s="165" t="str">
        <f>IF(E575&lt;&gt;"",VLOOKUP(E575,コード表!$C$2:$D$159,2,FALSE),"")</f>
        <v/>
      </c>
      <c r="G575" s="172"/>
      <c r="H575" s="539"/>
      <c r="I575" s="542"/>
      <c r="J575" s="542"/>
      <c r="K575" s="545"/>
      <c r="L575" s="548"/>
    </row>
    <row r="576" spans="1:12" s="47" customFormat="1" ht="15" customHeight="1">
      <c r="A576" s="533"/>
      <c r="B576" s="535"/>
      <c r="C576" s="536"/>
      <c r="D576" s="537"/>
      <c r="E576" s="183"/>
      <c r="F576" s="165" t="str">
        <f>IF(E576&lt;&gt;"",VLOOKUP(E576,コード表!$C$2:$D$159,2,FALSE),"")</f>
        <v/>
      </c>
      <c r="G576" s="172"/>
      <c r="H576" s="539"/>
      <c r="I576" s="542"/>
      <c r="J576" s="542"/>
      <c r="K576" s="545"/>
      <c r="L576" s="548"/>
    </row>
    <row r="577" spans="1:12" s="47" customFormat="1" ht="15" customHeight="1">
      <c r="A577" s="534"/>
      <c r="B577" s="535"/>
      <c r="C577" s="536"/>
      <c r="D577" s="537"/>
      <c r="E577" s="184"/>
      <c r="F577" s="166" t="str">
        <f>IF(E577&lt;&gt;"",VLOOKUP(E577,コード表!$C$2:$D$159,2,FALSE),"")</f>
        <v/>
      </c>
      <c r="G577" s="173"/>
      <c r="H577" s="540"/>
      <c r="I577" s="543"/>
      <c r="J577" s="543"/>
      <c r="K577" s="546"/>
      <c r="L577" s="549"/>
    </row>
    <row r="578" spans="1:12" s="47" customFormat="1" ht="15" customHeight="1">
      <c r="A578" s="532">
        <v>144</v>
      </c>
      <c r="B578" s="535"/>
      <c r="C578" s="536"/>
      <c r="D578" s="537"/>
      <c r="E578" s="185"/>
      <c r="F578" s="164" t="str">
        <f>IF(E578&lt;&gt;"",VLOOKUP(E578,コード表!$C$2:$D$159,2,FALSE),"")</f>
        <v/>
      </c>
      <c r="G578" s="171"/>
      <c r="H578" s="538"/>
      <c r="I578" s="541"/>
      <c r="J578" s="541"/>
      <c r="K578" s="544"/>
      <c r="L578" s="547"/>
    </row>
    <row r="579" spans="1:12" s="47" customFormat="1" ht="15" customHeight="1">
      <c r="A579" s="533"/>
      <c r="B579" s="535"/>
      <c r="C579" s="536"/>
      <c r="D579" s="537"/>
      <c r="E579" s="183"/>
      <c r="F579" s="165" t="str">
        <f>IF(E579&lt;&gt;"",VLOOKUP(E579,コード表!$C$2:$D$159,2,FALSE),"")</f>
        <v/>
      </c>
      <c r="G579" s="172"/>
      <c r="H579" s="539"/>
      <c r="I579" s="542"/>
      <c r="J579" s="542"/>
      <c r="K579" s="545"/>
      <c r="L579" s="548"/>
    </row>
    <row r="580" spans="1:12" s="47" customFormat="1" ht="15" customHeight="1">
      <c r="A580" s="533"/>
      <c r="B580" s="535"/>
      <c r="C580" s="536"/>
      <c r="D580" s="537"/>
      <c r="E580" s="183"/>
      <c r="F580" s="165" t="str">
        <f>IF(E580&lt;&gt;"",VLOOKUP(E580,コード表!$C$2:$D$159,2,FALSE),"")</f>
        <v/>
      </c>
      <c r="G580" s="172"/>
      <c r="H580" s="539"/>
      <c r="I580" s="542"/>
      <c r="J580" s="542"/>
      <c r="K580" s="545"/>
      <c r="L580" s="548"/>
    </row>
    <row r="581" spans="1:12" s="47" customFormat="1" ht="15" customHeight="1">
      <c r="A581" s="534"/>
      <c r="B581" s="535"/>
      <c r="C581" s="536"/>
      <c r="D581" s="537"/>
      <c r="E581" s="184"/>
      <c r="F581" s="166" t="str">
        <f>IF(E581&lt;&gt;"",VLOOKUP(E581,コード表!$C$2:$D$159,2,FALSE),"")</f>
        <v/>
      </c>
      <c r="G581" s="173"/>
      <c r="H581" s="540"/>
      <c r="I581" s="543"/>
      <c r="J581" s="543"/>
      <c r="K581" s="546"/>
      <c r="L581" s="549"/>
    </row>
    <row r="582" spans="1:12" s="47" customFormat="1" ht="15" customHeight="1">
      <c r="A582" s="532">
        <v>145</v>
      </c>
      <c r="B582" s="535"/>
      <c r="C582" s="536"/>
      <c r="D582" s="537"/>
      <c r="E582" s="185"/>
      <c r="F582" s="164" t="str">
        <f>IF(E582&lt;&gt;"",VLOOKUP(E582,コード表!$C$2:$D$159,2,FALSE),"")</f>
        <v/>
      </c>
      <c r="G582" s="171"/>
      <c r="H582" s="538"/>
      <c r="I582" s="541"/>
      <c r="J582" s="541"/>
      <c r="K582" s="544"/>
      <c r="L582" s="547"/>
    </row>
    <row r="583" spans="1:12" s="47" customFormat="1" ht="15" customHeight="1">
      <c r="A583" s="533"/>
      <c r="B583" s="535"/>
      <c r="C583" s="536"/>
      <c r="D583" s="537"/>
      <c r="E583" s="183"/>
      <c r="F583" s="165" t="str">
        <f>IF(E583&lt;&gt;"",VLOOKUP(E583,コード表!$C$2:$D$159,2,FALSE),"")</f>
        <v/>
      </c>
      <c r="G583" s="172"/>
      <c r="H583" s="539"/>
      <c r="I583" s="542"/>
      <c r="J583" s="542"/>
      <c r="K583" s="545"/>
      <c r="L583" s="548"/>
    </row>
    <row r="584" spans="1:12" s="47" customFormat="1" ht="15" customHeight="1">
      <c r="A584" s="533"/>
      <c r="B584" s="535"/>
      <c r="C584" s="536"/>
      <c r="D584" s="537"/>
      <c r="E584" s="183"/>
      <c r="F584" s="165" t="str">
        <f>IF(E584&lt;&gt;"",VLOOKUP(E584,コード表!$C$2:$D$159,2,FALSE),"")</f>
        <v/>
      </c>
      <c r="G584" s="172"/>
      <c r="H584" s="539"/>
      <c r="I584" s="542"/>
      <c r="J584" s="542"/>
      <c r="K584" s="545"/>
      <c r="L584" s="548"/>
    </row>
    <row r="585" spans="1:12" s="47" customFormat="1" ht="15" customHeight="1">
      <c r="A585" s="534"/>
      <c r="B585" s="535"/>
      <c r="C585" s="536"/>
      <c r="D585" s="537"/>
      <c r="E585" s="184"/>
      <c r="F585" s="166" t="str">
        <f>IF(E585&lt;&gt;"",VLOOKUP(E585,コード表!$C$2:$D$159,2,FALSE),"")</f>
        <v/>
      </c>
      <c r="G585" s="173"/>
      <c r="H585" s="540"/>
      <c r="I585" s="543"/>
      <c r="J585" s="543"/>
      <c r="K585" s="546"/>
      <c r="L585" s="549"/>
    </row>
    <row r="586" spans="1:12" s="47" customFormat="1" ht="15" customHeight="1">
      <c r="A586" s="532">
        <v>146</v>
      </c>
      <c r="B586" s="535"/>
      <c r="C586" s="536"/>
      <c r="D586" s="537"/>
      <c r="E586" s="185"/>
      <c r="F586" s="164" t="str">
        <f>IF(E586&lt;&gt;"",VLOOKUP(E586,コード表!$C$2:$D$159,2,FALSE),"")</f>
        <v/>
      </c>
      <c r="G586" s="171"/>
      <c r="H586" s="538"/>
      <c r="I586" s="541"/>
      <c r="J586" s="541"/>
      <c r="K586" s="544"/>
      <c r="L586" s="547"/>
    </row>
    <row r="587" spans="1:12" s="47" customFormat="1" ht="15" customHeight="1">
      <c r="A587" s="533"/>
      <c r="B587" s="535"/>
      <c r="C587" s="536"/>
      <c r="D587" s="537"/>
      <c r="E587" s="183"/>
      <c r="F587" s="165" t="str">
        <f>IF(E587&lt;&gt;"",VLOOKUP(E587,コード表!$C$2:$D$159,2,FALSE),"")</f>
        <v/>
      </c>
      <c r="G587" s="172"/>
      <c r="H587" s="539"/>
      <c r="I587" s="542"/>
      <c r="J587" s="542"/>
      <c r="K587" s="545"/>
      <c r="L587" s="548"/>
    </row>
    <row r="588" spans="1:12" s="47" customFormat="1" ht="15" customHeight="1">
      <c r="A588" s="533"/>
      <c r="B588" s="535"/>
      <c r="C588" s="536"/>
      <c r="D588" s="537"/>
      <c r="E588" s="183"/>
      <c r="F588" s="165" t="str">
        <f>IF(E588&lt;&gt;"",VLOOKUP(E588,コード表!$C$2:$D$159,2,FALSE),"")</f>
        <v/>
      </c>
      <c r="G588" s="172"/>
      <c r="H588" s="539"/>
      <c r="I588" s="542"/>
      <c r="J588" s="542"/>
      <c r="K588" s="545"/>
      <c r="L588" s="548"/>
    </row>
    <row r="589" spans="1:12" s="47" customFormat="1" ht="15" customHeight="1">
      <c r="A589" s="534"/>
      <c r="B589" s="535"/>
      <c r="C589" s="536"/>
      <c r="D589" s="537"/>
      <c r="E589" s="184"/>
      <c r="F589" s="166" t="str">
        <f>IF(E589&lt;&gt;"",VLOOKUP(E589,コード表!$C$2:$D$159,2,FALSE),"")</f>
        <v/>
      </c>
      <c r="G589" s="173"/>
      <c r="H589" s="540"/>
      <c r="I589" s="543"/>
      <c r="J589" s="543"/>
      <c r="K589" s="546"/>
      <c r="L589" s="549"/>
    </row>
    <row r="590" spans="1:12" s="47" customFormat="1" ht="15" customHeight="1">
      <c r="A590" s="532">
        <v>147</v>
      </c>
      <c r="B590" s="535"/>
      <c r="C590" s="536"/>
      <c r="D590" s="537"/>
      <c r="E590" s="185"/>
      <c r="F590" s="164" t="str">
        <f>IF(E590&lt;&gt;"",VLOOKUP(E590,コード表!$C$2:$D$159,2,FALSE),"")</f>
        <v/>
      </c>
      <c r="G590" s="171"/>
      <c r="H590" s="538"/>
      <c r="I590" s="541"/>
      <c r="J590" s="541"/>
      <c r="K590" s="544"/>
      <c r="L590" s="547"/>
    </row>
    <row r="591" spans="1:12" s="47" customFormat="1" ht="15" customHeight="1">
      <c r="A591" s="533"/>
      <c r="B591" s="535"/>
      <c r="C591" s="536"/>
      <c r="D591" s="537"/>
      <c r="E591" s="183"/>
      <c r="F591" s="165" t="str">
        <f>IF(E591&lt;&gt;"",VLOOKUP(E591,コード表!$C$2:$D$159,2,FALSE),"")</f>
        <v/>
      </c>
      <c r="G591" s="172"/>
      <c r="H591" s="539"/>
      <c r="I591" s="542"/>
      <c r="J591" s="542"/>
      <c r="K591" s="545"/>
      <c r="L591" s="548"/>
    </row>
    <row r="592" spans="1:12" s="47" customFormat="1" ht="15" customHeight="1">
      <c r="A592" s="533"/>
      <c r="B592" s="535"/>
      <c r="C592" s="536"/>
      <c r="D592" s="537"/>
      <c r="E592" s="183"/>
      <c r="F592" s="165" t="str">
        <f>IF(E592&lt;&gt;"",VLOOKUP(E592,コード表!$C$2:$D$159,2,FALSE),"")</f>
        <v/>
      </c>
      <c r="G592" s="172"/>
      <c r="H592" s="539"/>
      <c r="I592" s="542"/>
      <c r="J592" s="542"/>
      <c r="K592" s="545"/>
      <c r="L592" s="548"/>
    </row>
    <row r="593" spans="1:12" s="47" customFormat="1" ht="15" customHeight="1">
      <c r="A593" s="534"/>
      <c r="B593" s="535"/>
      <c r="C593" s="536"/>
      <c r="D593" s="537"/>
      <c r="E593" s="184"/>
      <c r="F593" s="166" t="str">
        <f>IF(E593&lt;&gt;"",VLOOKUP(E593,コード表!$C$2:$D$159,2,FALSE),"")</f>
        <v/>
      </c>
      <c r="G593" s="173"/>
      <c r="H593" s="540"/>
      <c r="I593" s="543"/>
      <c r="J593" s="543"/>
      <c r="K593" s="546"/>
      <c r="L593" s="549"/>
    </row>
    <row r="594" spans="1:12" s="47" customFormat="1" ht="15" customHeight="1">
      <c r="A594" s="532">
        <v>148</v>
      </c>
      <c r="B594" s="535"/>
      <c r="C594" s="536"/>
      <c r="D594" s="537"/>
      <c r="E594" s="185"/>
      <c r="F594" s="164" t="str">
        <f>IF(E594&lt;&gt;"",VLOOKUP(E594,コード表!$C$2:$D$159,2,FALSE),"")</f>
        <v/>
      </c>
      <c r="G594" s="171"/>
      <c r="H594" s="538"/>
      <c r="I594" s="541"/>
      <c r="J594" s="541"/>
      <c r="K594" s="544"/>
      <c r="L594" s="547"/>
    </row>
    <row r="595" spans="1:12" s="47" customFormat="1" ht="15" customHeight="1">
      <c r="A595" s="533"/>
      <c r="B595" s="535"/>
      <c r="C595" s="536"/>
      <c r="D595" s="537"/>
      <c r="E595" s="183"/>
      <c r="F595" s="165" t="str">
        <f>IF(E595&lt;&gt;"",VLOOKUP(E595,コード表!$C$2:$D$159,2,FALSE),"")</f>
        <v/>
      </c>
      <c r="G595" s="172"/>
      <c r="H595" s="539"/>
      <c r="I595" s="542"/>
      <c r="J595" s="542"/>
      <c r="K595" s="545"/>
      <c r="L595" s="548"/>
    </row>
    <row r="596" spans="1:12" s="47" customFormat="1" ht="15" customHeight="1">
      <c r="A596" s="533"/>
      <c r="B596" s="535"/>
      <c r="C596" s="536"/>
      <c r="D596" s="537"/>
      <c r="E596" s="183"/>
      <c r="F596" s="165" t="str">
        <f>IF(E596&lt;&gt;"",VLOOKUP(E596,コード表!$C$2:$D$159,2,FALSE),"")</f>
        <v/>
      </c>
      <c r="G596" s="172"/>
      <c r="H596" s="539"/>
      <c r="I596" s="542"/>
      <c r="J596" s="542"/>
      <c r="K596" s="545"/>
      <c r="L596" s="548"/>
    </row>
    <row r="597" spans="1:12" s="47" customFormat="1" ht="15" customHeight="1">
      <c r="A597" s="534"/>
      <c r="B597" s="535"/>
      <c r="C597" s="536"/>
      <c r="D597" s="537"/>
      <c r="E597" s="184"/>
      <c r="F597" s="166" t="str">
        <f>IF(E597&lt;&gt;"",VLOOKUP(E597,コード表!$C$2:$D$159,2,FALSE),"")</f>
        <v/>
      </c>
      <c r="G597" s="173"/>
      <c r="H597" s="540"/>
      <c r="I597" s="543"/>
      <c r="J597" s="543"/>
      <c r="K597" s="546"/>
      <c r="L597" s="549"/>
    </row>
    <row r="598" spans="1:12" s="47" customFormat="1" ht="15" customHeight="1">
      <c r="A598" s="532">
        <v>149</v>
      </c>
      <c r="B598" s="535"/>
      <c r="C598" s="536"/>
      <c r="D598" s="537"/>
      <c r="E598" s="185"/>
      <c r="F598" s="164" t="str">
        <f>IF(E598&lt;&gt;"",VLOOKUP(E598,コード表!$C$2:$D$159,2,FALSE),"")</f>
        <v/>
      </c>
      <c r="G598" s="171"/>
      <c r="H598" s="538"/>
      <c r="I598" s="541"/>
      <c r="J598" s="541"/>
      <c r="K598" s="544"/>
      <c r="L598" s="547"/>
    </row>
    <row r="599" spans="1:12" s="47" customFormat="1" ht="15" customHeight="1">
      <c r="A599" s="533"/>
      <c r="B599" s="535"/>
      <c r="C599" s="536"/>
      <c r="D599" s="537"/>
      <c r="E599" s="183"/>
      <c r="F599" s="165" t="str">
        <f>IF(E599&lt;&gt;"",VLOOKUP(E599,コード表!$C$2:$D$159,2,FALSE),"")</f>
        <v/>
      </c>
      <c r="G599" s="172"/>
      <c r="H599" s="539"/>
      <c r="I599" s="542"/>
      <c r="J599" s="542"/>
      <c r="K599" s="545"/>
      <c r="L599" s="548"/>
    </row>
    <row r="600" spans="1:12" s="47" customFormat="1" ht="15" customHeight="1">
      <c r="A600" s="533"/>
      <c r="B600" s="535"/>
      <c r="C600" s="536"/>
      <c r="D600" s="537"/>
      <c r="E600" s="183"/>
      <c r="F600" s="165" t="str">
        <f>IF(E600&lt;&gt;"",VLOOKUP(E600,コード表!$C$2:$D$159,2,FALSE),"")</f>
        <v/>
      </c>
      <c r="G600" s="172"/>
      <c r="H600" s="539"/>
      <c r="I600" s="542"/>
      <c r="J600" s="542"/>
      <c r="K600" s="545"/>
      <c r="L600" s="548"/>
    </row>
    <row r="601" spans="1:12" s="47" customFormat="1" ht="15" customHeight="1">
      <c r="A601" s="534"/>
      <c r="B601" s="535"/>
      <c r="C601" s="536"/>
      <c r="D601" s="537"/>
      <c r="E601" s="184"/>
      <c r="F601" s="166" t="str">
        <f>IF(E601&lt;&gt;"",VLOOKUP(E601,コード表!$C$2:$D$159,2,FALSE),"")</f>
        <v/>
      </c>
      <c r="G601" s="173"/>
      <c r="H601" s="540"/>
      <c r="I601" s="543"/>
      <c r="J601" s="543"/>
      <c r="K601" s="546"/>
      <c r="L601" s="549"/>
    </row>
    <row r="602" spans="1:12" s="47" customFormat="1" ht="15" customHeight="1">
      <c r="A602" s="532">
        <v>150</v>
      </c>
      <c r="B602" s="535"/>
      <c r="C602" s="536"/>
      <c r="D602" s="537"/>
      <c r="E602" s="185"/>
      <c r="F602" s="164" t="str">
        <f>IF(E602&lt;&gt;"",VLOOKUP(E602,コード表!$C$2:$D$159,2,FALSE),"")</f>
        <v/>
      </c>
      <c r="G602" s="171"/>
      <c r="H602" s="538"/>
      <c r="I602" s="541"/>
      <c r="J602" s="541"/>
      <c r="K602" s="544"/>
      <c r="L602" s="547"/>
    </row>
    <row r="603" spans="1:12" s="47" customFormat="1" ht="15" customHeight="1">
      <c r="A603" s="533"/>
      <c r="B603" s="535"/>
      <c r="C603" s="536"/>
      <c r="D603" s="537"/>
      <c r="E603" s="183"/>
      <c r="F603" s="165" t="str">
        <f>IF(E603&lt;&gt;"",VLOOKUP(E603,コード表!$C$2:$D$159,2,FALSE),"")</f>
        <v/>
      </c>
      <c r="G603" s="172"/>
      <c r="H603" s="539"/>
      <c r="I603" s="542"/>
      <c r="J603" s="542"/>
      <c r="K603" s="545"/>
      <c r="L603" s="548"/>
    </row>
    <row r="604" spans="1:12" s="47" customFormat="1" ht="15" customHeight="1">
      <c r="A604" s="533"/>
      <c r="B604" s="535"/>
      <c r="C604" s="536"/>
      <c r="D604" s="537"/>
      <c r="E604" s="183"/>
      <c r="F604" s="165" t="str">
        <f>IF(E604&lt;&gt;"",VLOOKUP(E604,コード表!$C$2:$D$159,2,FALSE),"")</f>
        <v/>
      </c>
      <c r="G604" s="172"/>
      <c r="H604" s="539"/>
      <c r="I604" s="542"/>
      <c r="J604" s="542"/>
      <c r="K604" s="545"/>
      <c r="L604" s="548"/>
    </row>
    <row r="605" spans="1:12" s="47" customFormat="1" ht="15" customHeight="1" thickBot="1">
      <c r="A605" s="534"/>
      <c r="B605" s="550"/>
      <c r="C605" s="551"/>
      <c r="D605" s="552"/>
      <c r="E605" s="186"/>
      <c r="F605" s="166" t="str">
        <f>IF(E605&lt;&gt;"",VLOOKUP(E605,コード表!$C$2:$D$159,2,FALSE),"")</f>
        <v/>
      </c>
      <c r="G605" s="174"/>
      <c r="H605" s="553"/>
      <c r="I605" s="554"/>
      <c r="J605" s="554"/>
      <c r="K605" s="555"/>
      <c r="L605" s="556"/>
    </row>
  </sheetData>
  <sheetProtection password="C648" sheet="1" selectLockedCells="1"/>
  <mergeCells count="1360">
    <mergeCell ref="A3:D3"/>
    <mergeCell ref="A14:A17"/>
    <mergeCell ref="D14:D17"/>
    <mergeCell ref="A34:A37"/>
    <mergeCell ref="D34:D37"/>
    <mergeCell ref="A82:A85"/>
    <mergeCell ref="D82:D85"/>
    <mergeCell ref="A90:A93"/>
    <mergeCell ref="D90:D93"/>
    <mergeCell ref="A98:A101"/>
    <mergeCell ref="D98:D101"/>
    <mergeCell ref="A102:A105"/>
    <mergeCell ref="A78:A81"/>
    <mergeCell ref="D78:D81"/>
    <mergeCell ref="A86:A89"/>
    <mergeCell ref="D86:D89"/>
    <mergeCell ref="B98:B101"/>
    <mergeCell ref="C98:C101"/>
    <mergeCell ref="D102:D105"/>
    <mergeCell ref="A94:A97"/>
    <mergeCell ref="D94:D97"/>
    <mergeCell ref="B26:B29"/>
    <mergeCell ref="C26:C29"/>
    <mergeCell ref="K4:K5"/>
    <mergeCell ref="L4:L5"/>
    <mergeCell ref="A4:A5"/>
    <mergeCell ref="D4:D5"/>
    <mergeCell ref="E4:G4"/>
    <mergeCell ref="H4:J4"/>
    <mergeCell ref="A10:A13"/>
    <mergeCell ref="D10:D13"/>
    <mergeCell ref="H10:H13"/>
    <mergeCell ref="I10:I13"/>
    <mergeCell ref="J10:J13"/>
    <mergeCell ref="K10:K13"/>
    <mergeCell ref="L10:L13"/>
    <mergeCell ref="B6:B9"/>
    <mergeCell ref="C6:C9"/>
    <mergeCell ref="J6:J9"/>
    <mergeCell ref="K6:K9"/>
    <mergeCell ref="L6:L9"/>
    <mergeCell ref="A6:A9"/>
    <mergeCell ref="D6:D9"/>
    <mergeCell ref="H6:H9"/>
    <mergeCell ref="I6:I9"/>
    <mergeCell ref="B4:B5"/>
    <mergeCell ref="C4:C5"/>
    <mergeCell ref="K18:K21"/>
    <mergeCell ref="L18:L21"/>
    <mergeCell ref="B30:B33"/>
    <mergeCell ref="C30:C33"/>
    <mergeCell ref="B34:B37"/>
    <mergeCell ref="C34:C37"/>
    <mergeCell ref="H14:H17"/>
    <mergeCell ref="I22:I25"/>
    <mergeCell ref="J22:J25"/>
    <mergeCell ref="K22:K25"/>
    <mergeCell ref="L22:L25"/>
    <mergeCell ref="A26:A29"/>
    <mergeCell ref="D26:D29"/>
    <mergeCell ref="H26:H29"/>
    <mergeCell ref="I26:I29"/>
    <mergeCell ref="J26:J29"/>
    <mergeCell ref="K26:K29"/>
    <mergeCell ref="L26:L29"/>
    <mergeCell ref="A22:A25"/>
    <mergeCell ref="D22:D25"/>
    <mergeCell ref="H22:H25"/>
    <mergeCell ref="I14:I17"/>
    <mergeCell ref="J14:J17"/>
    <mergeCell ref="K14:K17"/>
    <mergeCell ref="L14:L17"/>
    <mergeCell ref="A18:A21"/>
    <mergeCell ref="D18:D21"/>
    <mergeCell ref="H18:H21"/>
    <mergeCell ref="I18:I21"/>
    <mergeCell ref="J18:J21"/>
    <mergeCell ref="B22:B25"/>
    <mergeCell ref="C22:C25"/>
    <mergeCell ref="I38:I41"/>
    <mergeCell ref="J38:J41"/>
    <mergeCell ref="K38:K41"/>
    <mergeCell ref="L38:L41"/>
    <mergeCell ref="I30:I33"/>
    <mergeCell ref="J30:J33"/>
    <mergeCell ref="K30:K33"/>
    <mergeCell ref="L30:L33"/>
    <mergeCell ref="A42:A45"/>
    <mergeCell ref="D42:D45"/>
    <mergeCell ref="H42:H45"/>
    <mergeCell ref="I42:I45"/>
    <mergeCell ref="J42:J45"/>
    <mergeCell ref="K42:K45"/>
    <mergeCell ref="L42:L45"/>
    <mergeCell ref="A38:A41"/>
    <mergeCell ref="D38:D41"/>
    <mergeCell ref="H38:H41"/>
    <mergeCell ref="B38:B41"/>
    <mergeCell ref="C38:C41"/>
    <mergeCell ref="B42:B45"/>
    <mergeCell ref="C42:C45"/>
    <mergeCell ref="H34:H37"/>
    <mergeCell ref="I34:I37"/>
    <mergeCell ref="J34:J37"/>
    <mergeCell ref="K34:K37"/>
    <mergeCell ref="L34:L37"/>
    <mergeCell ref="A30:A33"/>
    <mergeCell ref="D30:D33"/>
    <mergeCell ref="H30:H33"/>
    <mergeCell ref="I46:I49"/>
    <mergeCell ref="J46:J49"/>
    <mergeCell ref="K46:K49"/>
    <mergeCell ref="L46:L49"/>
    <mergeCell ref="A50:A53"/>
    <mergeCell ref="D50:D53"/>
    <mergeCell ref="H50:H53"/>
    <mergeCell ref="I50:I53"/>
    <mergeCell ref="J50:J53"/>
    <mergeCell ref="K50:K53"/>
    <mergeCell ref="L50:L53"/>
    <mergeCell ref="A46:A49"/>
    <mergeCell ref="D46:D49"/>
    <mergeCell ref="H46:H49"/>
    <mergeCell ref="B46:B49"/>
    <mergeCell ref="C46:C49"/>
    <mergeCell ref="B50:B53"/>
    <mergeCell ref="C50:C53"/>
    <mergeCell ref="I54:I57"/>
    <mergeCell ref="J54:J57"/>
    <mergeCell ref="K54:K57"/>
    <mergeCell ref="L54:L57"/>
    <mergeCell ref="A58:A61"/>
    <mergeCell ref="D58:D61"/>
    <mergeCell ref="H58:H61"/>
    <mergeCell ref="I58:I61"/>
    <mergeCell ref="J58:J61"/>
    <mergeCell ref="K58:K61"/>
    <mergeCell ref="L58:L61"/>
    <mergeCell ref="A54:A57"/>
    <mergeCell ref="D54:D57"/>
    <mergeCell ref="H54:H57"/>
    <mergeCell ref="B54:B57"/>
    <mergeCell ref="C54:C57"/>
    <mergeCell ref="B58:B61"/>
    <mergeCell ref="C58:C61"/>
    <mergeCell ref="I62:I65"/>
    <mergeCell ref="J62:J65"/>
    <mergeCell ref="K62:K65"/>
    <mergeCell ref="L62:L65"/>
    <mergeCell ref="A66:A69"/>
    <mergeCell ref="D66:D69"/>
    <mergeCell ref="H66:H69"/>
    <mergeCell ref="I66:I69"/>
    <mergeCell ref="J66:J69"/>
    <mergeCell ref="K66:K69"/>
    <mergeCell ref="L66:L69"/>
    <mergeCell ref="A62:A65"/>
    <mergeCell ref="D62:D65"/>
    <mergeCell ref="H62:H65"/>
    <mergeCell ref="B62:B65"/>
    <mergeCell ref="C62:C65"/>
    <mergeCell ref="B66:B69"/>
    <mergeCell ref="C66:C69"/>
    <mergeCell ref="I70:I73"/>
    <mergeCell ref="J70:J73"/>
    <mergeCell ref="K70:K73"/>
    <mergeCell ref="L70:L73"/>
    <mergeCell ref="A74:A77"/>
    <mergeCell ref="D74:D77"/>
    <mergeCell ref="H74:H77"/>
    <mergeCell ref="I74:I77"/>
    <mergeCell ref="J74:J77"/>
    <mergeCell ref="K74:K77"/>
    <mergeCell ref="L74:L77"/>
    <mergeCell ref="A70:A73"/>
    <mergeCell ref="D70:D73"/>
    <mergeCell ref="H70:H73"/>
    <mergeCell ref="B70:B73"/>
    <mergeCell ref="C70:C73"/>
    <mergeCell ref="B74:B77"/>
    <mergeCell ref="C74:C77"/>
    <mergeCell ref="J90:J93"/>
    <mergeCell ref="K90:K93"/>
    <mergeCell ref="L90:L93"/>
    <mergeCell ref="H78:H81"/>
    <mergeCell ref="I78:I81"/>
    <mergeCell ref="J78:J81"/>
    <mergeCell ref="K78:K81"/>
    <mergeCell ref="L78:L81"/>
    <mergeCell ref="B78:B81"/>
    <mergeCell ref="C78:C81"/>
    <mergeCell ref="B82:B85"/>
    <mergeCell ref="C82:C85"/>
    <mergeCell ref="H82:H85"/>
    <mergeCell ref="I82:I85"/>
    <mergeCell ref="J82:J85"/>
    <mergeCell ref="K82:K85"/>
    <mergeCell ref="L82:L85"/>
    <mergeCell ref="I114:I117"/>
    <mergeCell ref="J114:J117"/>
    <mergeCell ref="K114:K117"/>
    <mergeCell ref="L114:L117"/>
    <mergeCell ref="B114:B117"/>
    <mergeCell ref="C114:C117"/>
    <mergeCell ref="I110:I113"/>
    <mergeCell ref="J110:J113"/>
    <mergeCell ref="K110:K113"/>
    <mergeCell ref="L110:L113"/>
    <mergeCell ref="A110:A113"/>
    <mergeCell ref="D110:D113"/>
    <mergeCell ref="H110:H113"/>
    <mergeCell ref="H106:H109"/>
    <mergeCell ref="I106:I109"/>
    <mergeCell ref="J106:J109"/>
    <mergeCell ref="K106:K109"/>
    <mergeCell ref="L106:L109"/>
    <mergeCell ref="H102:H105"/>
    <mergeCell ref="I102:I105"/>
    <mergeCell ref="J102:J105"/>
    <mergeCell ref="K102:K105"/>
    <mergeCell ref="L102:L105"/>
    <mergeCell ref="A106:A109"/>
    <mergeCell ref="D106:D109"/>
    <mergeCell ref="B102:B105"/>
    <mergeCell ref="C102:C105"/>
    <mergeCell ref="H98:H101"/>
    <mergeCell ref="I98:I101"/>
    <mergeCell ref="J98:J101"/>
    <mergeCell ref="K98:K101"/>
    <mergeCell ref="L98:L101"/>
    <mergeCell ref="H86:H89"/>
    <mergeCell ref="I86:I89"/>
    <mergeCell ref="J86:J89"/>
    <mergeCell ref="K86:K89"/>
    <mergeCell ref="L86:L89"/>
    <mergeCell ref="B86:B89"/>
    <mergeCell ref="C86:C89"/>
    <mergeCell ref="B90:B93"/>
    <mergeCell ref="C90:C93"/>
    <mergeCell ref="H94:H97"/>
    <mergeCell ref="I94:I97"/>
    <mergeCell ref="J94:J97"/>
    <mergeCell ref="K94:K97"/>
    <mergeCell ref="L94:L97"/>
    <mergeCell ref="B94:B97"/>
    <mergeCell ref="C94:C97"/>
    <mergeCell ref="H90:H93"/>
    <mergeCell ref="I90:I93"/>
    <mergeCell ref="A2:L2"/>
    <mergeCell ref="A122:A125"/>
    <mergeCell ref="D122:D125"/>
    <mergeCell ref="H122:H125"/>
    <mergeCell ref="I122:I125"/>
    <mergeCell ref="J122:J125"/>
    <mergeCell ref="K122:K125"/>
    <mergeCell ref="L122:L125"/>
    <mergeCell ref="A118:A121"/>
    <mergeCell ref="D118:D121"/>
    <mergeCell ref="H118:H121"/>
    <mergeCell ref="I118:I121"/>
    <mergeCell ref="J118:J121"/>
    <mergeCell ref="K118:K121"/>
    <mergeCell ref="L118:L121"/>
    <mergeCell ref="A114:A117"/>
    <mergeCell ref="D114:D117"/>
    <mergeCell ref="H114:H117"/>
    <mergeCell ref="B106:B109"/>
    <mergeCell ref="C106:C109"/>
    <mergeCell ref="B110:B113"/>
    <mergeCell ref="C110:C113"/>
    <mergeCell ref="B118:B121"/>
    <mergeCell ref="C118:C121"/>
    <mergeCell ref="B122:B125"/>
    <mergeCell ref="C122:C125"/>
    <mergeCell ref="B10:B13"/>
    <mergeCell ref="C10:C13"/>
    <mergeCell ref="B14:B17"/>
    <mergeCell ref="C14:C17"/>
    <mergeCell ref="B18:B21"/>
    <mergeCell ref="C18:C21"/>
    <mergeCell ref="L126:L129"/>
    <mergeCell ref="A130:A133"/>
    <mergeCell ref="B130:B133"/>
    <mergeCell ref="C130:C133"/>
    <mergeCell ref="D130:D133"/>
    <mergeCell ref="H130:H133"/>
    <mergeCell ref="I130:I133"/>
    <mergeCell ref="J130:J133"/>
    <mergeCell ref="K130:K133"/>
    <mergeCell ref="L130:L133"/>
    <mergeCell ref="A126:A129"/>
    <mergeCell ref="B126:B129"/>
    <mergeCell ref="C126:C129"/>
    <mergeCell ref="D126:D129"/>
    <mergeCell ref="H126:H129"/>
    <mergeCell ref="I126:I129"/>
    <mergeCell ref="J126:J129"/>
    <mergeCell ref="K126:K129"/>
    <mergeCell ref="L134:L137"/>
    <mergeCell ref="A138:A141"/>
    <mergeCell ref="B138:B141"/>
    <mergeCell ref="C138:C141"/>
    <mergeCell ref="D138:D141"/>
    <mergeCell ref="H138:H141"/>
    <mergeCell ref="I138:I141"/>
    <mergeCell ref="J138:J141"/>
    <mergeCell ref="K138:K141"/>
    <mergeCell ref="L138:L141"/>
    <mergeCell ref="A134:A137"/>
    <mergeCell ref="B134:B137"/>
    <mergeCell ref="C134:C137"/>
    <mergeCell ref="D134:D137"/>
    <mergeCell ref="H134:H137"/>
    <mergeCell ref="I134:I137"/>
    <mergeCell ref="J134:J137"/>
    <mergeCell ref="K134:K137"/>
    <mergeCell ref="L142:L145"/>
    <mergeCell ref="A146:A149"/>
    <mergeCell ref="B146:B149"/>
    <mergeCell ref="C146:C149"/>
    <mergeCell ref="D146:D149"/>
    <mergeCell ref="H146:H149"/>
    <mergeCell ref="I146:I149"/>
    <mergeCell ref="J146:J149"/>
    <mergeCell ref="K146:K149"/>
    <mergeCell ref="L146:L149"/>
    <mergeCell ref="A142:A145"/>
    <mergeCell ref="B142:B145"/>
    <mergeCell ref="C142:C145"/>
    <mergeCell ref="D142:D145"/>
    <mergeCell ref="H142:H145"/>
    <mergeCell ref="I142:I145"/>
    <mergeCell ref="J142:J145"/>
    <mergeCell ref="K142:K145"/>
    <mergeCell ref="L150:L153"/>
    <mergeCell ref="A154:A157"/>
    <mergeCell ref="B154:B157"/>
    <mergeCell ref="C154:C157"/>
    <mergeCell ref="D154:D157"/>
    <mergeCell ref="H154:H157"/>
    <mergeCell ref="I154:I157"/>
    <mergeCell ref="J154:J157"/>
    <mergeCell ref="K154:K157"/>
    <mergeCell ref="L154:L157"/>
    <mergeCell ref="A150:A153"/>
    <mergeCell ref="B150:B153"/>
    <mergeCell ref="C150:C153"/>
    <mergeCell ref="D150:D153"/>
    <mergeCell ref="H150:H153"/>
    <mergeCell ref="I150:I153"/>
    <mergeCell ref="J150:J153"/>
    <mergeCell ref="K150:K153"/>
    <mergeCell ref="L158:L161"/>
    <mergeCell ref="A162:A165"/>
    <mergeCell ref="B162:B165"/>
    <mergeCell ref="C162:C165"/>
    <mergeCell ref="D162:D165"/>
    <mergeCell ref="H162:H165"/>
    <mergeCell ref="I162:I165"/>
    <mergeCell ref="J162:J165"/>
    <mergeCell ref="K162:K165"/>
    <mergeCell ref="L162:L165"/>
    <mergeCell ref="A158:A161"/>
    <mergeCell ref="B158:B161"/>
    <mergeCell ref="C158:C161"/>
    <mergeCell ref="D158:D161"/>
    <mergeCell ref="H158:H161"/>
    <mergeCell ref="I158:I161"/>
    <mergeCell ref="J158:J161"/>
    <mergeCell ref="K158:K161"/>
    <mergeCell ref="L166:L169"/>
    <mergeCell ref="A170:A173"/>
    <mergeCell ref="B170:B173"/>
    <mergeCell ref="C170:C173"/>
    <mergeCell ref="D170:D173"/>
    <mergeCell ref="H170:H173"/>
    <mergeCell ref="I170:I173"/>
    <mergeCell ref="J170:J173"/>
    <mergeCell ref="K170:K173"/>
    <mergeCell ref="L170:L173"/>
    <mergeCell ref="A166:A169"/>
    <mergeCell ref="B166:B169"/>
    <mergeCell ref="C166:C169"/>
    <mergeCell ref="D166:D169"/>
    <mergeCell ref="H166:H169"/>
    <mergeCell ref="I166:I169"/>
    <mergeCell ref="J166:J169"/>
    <mergeCell ref="K166:K169"/>
    <mergeCell ref="L174:L177"/>
    <mergeCell ref="A178:A181"/>
    <mergeCell ref="B178:B181"/>
    <mergeCell ref="C178:C181"/>
    <mergeCell ref="D178:D181"/>
    <mergeCell ref="H178:H181"/>
    <mergeCell ref="I178:I181"/>
    <mergeCell ref="J178:J181"/>
    <mergeCell ref="K178:K181"/>
    <mergeCell ref="L178:L181"/>
    <mergeCell ref="A174:A177"/>
    <mergeCell ref="B174:B177"/>
    <mergeCell ref="C174:C177"/>
    <mergeCell ref="D174:D177"/>
    <mergeCell ref="H174:H177"/>
    <mergeCell ref="I174:I177"/>
    <mergeCell ref="J174:J177"/>
    <mergeCell ref="K174:K177"/>
    <mergeCell ref="L182:L185"/>
    <mergeCell ref="A186:A189"/>
    <mergeCell ref="B186:B189"/>
    <mergeCell ref="C186:C189"/>
    <mergeCell ref="D186:D189"/>
    <mergeCell ref="H186:H189"/>
    <mergeCell ref="I186:I189"/>
    <mergeCell ref="J186:J189"/>
    <mergeCell ref="K186:K189"/>
    <mergeCell ref="L186:L189"/>
    <mergeCell ref="A182:A185"/>
    <mergeCell ref="B182:B185"/>
    <mergeCell ref="C182:C185"/>
    <mergeCell ref="D182:D185"/>
    <mergeCell ref="H182:H185"/>
    <mergeCell ref="I182:I185"/>
    <mergeCell ref="J182:J185"/>
    <mergeCell ref="K182:K185"/>
    <mergeCell ref="L190:L193"/>
    <mergeCell ref="A194:A197"/>
    <mergeCell ref="B194:B197"/>
    <mergeCell ref="C194:C197"/>
    <mergeCell ref="D194:D197"/>
    <mergeCell ref="H194:H197"/>
    <mergeCell ref="I194:I197"/>
    <mergeCell ref="J194:J197"/>
    <mergeCell ref="K194:K197"/>
    <mergeCell ref="L194:L197"/>
    <mergeCell ref="A190:A193"/>
    <mergeCell ref="B190:B193"/>
    <mergeCell ref="C190:C193"/>
    <mergeCell ref="D190:D193"/>
    <mergeCell ref="H190:H193"/>
    <mergeCell ref="I190:I193"/>
    <mergeCell ref="J190:J193"/>
    <mergeCell ref="K190:K193"/>
    <mergeCell ref="L198:L201"/>
    <mergeCell ref="A202:A205"/>
    <mergeCell ref="B202:B205"/>
    <mergeCell ref="C202:C205"/>
    <mergeCell ref="D202:D205"/>
    <mergeCell ref="H202:H205"/>
    <mergeCell ref="I202:I205"/>
    <mergeCell ref="J202:J205"/>
    <mergeCell ref="K202:K205"/>
    <mergeCell ref="L202:L205"/>
    <mergeCell ref="A198:A201"/>
    <mergeCell ref="B198:B201"/>
    <mergeCell ref="C198:C201"/>
    <mergeCell ref="D198:D201"/>
    <mergeCell ref="H198:H201"/>
    <mergeCell ref="I198:I201"/>
    <mergeCell ref="J198:J201"/>
    <mergeCell ref="K198:K201"/>
    <mergeCell ref="L206:L209"/>
    <mergeCell ref="A210:A213"/>
    <mergeCell ref="B210:B213"/>
    <mergeCell ref="C210:C213"/>
    <mergeCell ref="D210:D213"/>
    <mergeCell ref="H210:H213"/>
    <mergeCell ref="I210:I213"/>
    <mergeCell ref="J210:J213"/>
    <mergeCell ref="K210:K213"/>
    <mergeCell ref="L210:L213"/>
    <mergeCell ref="A206:A209"/>
    <mergeCell ref="B206:B209"/>
    <mergeCell ref="C206:C209"/>
    <mergeCell ref="D206:D209"/>
    <mergeCell ref="H206:H209"/>
    <mergeCell ref="I206:I209"/>
    <mergeCell ref="J206:J209"/>
    <mergeCell ref="K206:K209"/>
    <mergeCell ref="L214:L217"/>
    <mergeCell ref="A218:A221"/>
    <mergeCell ref="B218:B221"/>
    <mergeCell ref="C218:C221"/>
    <mergeCell ref="D218:D221"/>
    <mergeCell ref="H218:H221"/>
    <mergeCell ref="I218:I221"/>
    <mergeCell ref="J218:J221"/>
    <mergeCell ref="K218:K221"/>
    <mergeCell ref="L218:L221"/>
    <mergeCell ref="A214:A217"/>
    <mergeCell ref="B214:B217"/>
    <mergeCell ref="C214:C217"/>
    <mergeCell ref="D214:D217"/>
    <mergeCell ref="H214:H217"/>
    <mergeCell ref="I214:I217"/>
    <mergeCell ref="J214:J217"/>
    <mergeCell ref="K214:K217"/>
    <mergeCell ref="L222:L225"/>
    <mergeCell ref="A226:A229"/>
    <mergeCell ref="B226:B229"/>
    <mergeCell ref="C226:C229"/>
    <mergeCell ref="D226:D229"/>
    <mergeCell ref="H226:H229"/>
    <mergeCell ref="I226:I229"/>
    <mergeCell ref="J226:J229"/>
    <mergeCell ref="K226:K229"/>
    <mergeCell ref="L226:L229"/>
    <mergeCell ref="A222:A225"/>
    <mergeCell ref="B222:B225"/>
    <mergeCell ref="C222:C225"/>
    <mergeCell ref="D222:D225"/>
    <mergeCell ref="H222:H225"/>
    <mergeCell ref="I222:I225"/>
    <mergeCell ref="J222:J225"/>
    <mergeCell ref="K222:K225"/>
    <mergeCell ref="L230:L233"/>
    <mergeCell ref="A234:A237"/>
    <mergeCell ref="B234:B237"/>
    <mergeCell ref="C234:C237"/>
    <mergeCell ref="D234:D237"/>
    <mergeCell ref="H234:H237"/>
    <mergeCell ref="I234:I237"/>
    <mergeCell ref="J234:J237"/>
    <mergeCell ref="K234:K237"/>
    <mergeCell ref="L234:L237"/>
    <mergeCell ref="A230:A233"/>
    <mergeCell ref="B230:B233"/>
    <mergeCell ref="C230:C233"/>
    <mergeCell ref="D230:D233"/>
    <mergeCell ref="H230:H233"/>
    <mergeCell ref="I230:I233"/>
    <mergeCell ref="J230:J233"/>
    <mergeCell ref="K230:K233"/>
    <mergeCell ref="L238:L241"/>
    <mergeCell ref="A242:A245"/>
    <mergeCell ref="B242:B245"/>
    <mergeCell ref="C242:C245"/>
    <mergeCell ref="D242:D245"/>
    <mergeCell ref="H242:H245"/>
    <mergeCell ref="I242:I245"/>
    <mergeCell ref="J242:J245"/>
    <mergeCell ref="K242:K245"/>
    <mergeCell ref="L242:L245"/>
    <mergeCell ref="A238:A241"/>
    <mergeCell ref="B238:B241"/>
    <mergeCell ref="C238:C241"/>
    <mergeCell ref="D238:D241"/>
    <mergeCell ref="H238:H241"/>
    <mergeCell ref="I238:I241"/>
    <mergeCell ref="J238:J241"/>
    <mergeCell ref="K238:K241"/>
    <mergeCell ref="L246:L249"/>
    <mergeCell ref="A250:A253"/>
    <mergeCell ref="B250:B253"/>
    <mergeCell ref="C250:C253"/>
    <mergeCell ref="D250:D253"/>
    <mergeCell ref="H250:H253"/>
    <mergeCell ref="I250:I253"/>
    <mergeCell ref="J250:J253"/>
    <mergeCell ref="K250:K253"/>
    <mergeCell ref="L250:L253"/>
    <mergeCell ref="A246:A249"/>
    <mergeCell ref="B246:B249"/>
    <mergeCell ref="C246:C249"/>
    <mergeCell ref="D246:D249"/>
    <mergeCell ref="H246:H249"/>
    <mergeCell ref="I246:I249"/>
    <mergeCell ref="J246:J249"/>
    <mergeCell ref="K246:K249"/>
    <mergeCell ref="L254:L257"/>
    <mergeCell ref="A258:A261"/>
    <mergeCell ref="B258:B261"/>
    <mergeCell ref="C258:C261"/>
    <mergeCell ref="D258:D261"/>
    <mergeCell ref="H258:H261"/>
    <mergeCell ref="I258:I261"/>
    <mergeCell ref="J258:J261"/>
    <mergeCell ref="K258:K261"/>
    <mergeCell ref="L258:L261"/>
    <mergeCell ref="A254:A257"/>
    <mergeCell ref="B254:B257"/>
    <mergeCell ref="C254:C257"/>
    <mergeCell ref="D254:D257"/>
    <mergeCell ref="H254:H257"/>
    <mergeCell ref="I254:I257"/>
    <mergeCell ref="J254:J257"/>
    <mergeCell ref="K254:K257"/>
    <mergeCell ref="L262:L265"/>
    <mergeCell ref="A266:A269"/>
    <mergeCell ref="B266:B269"/>
    <mergeCell ref="C266:C269"/>
    <mergeCell ref="D266:D269"/>
    <mergeCell ref="H266:H269"/>
    <mergeCell ref="I266:I269"/>
    <mergeCell ref="J266:J269"/>
    <mergeCell ref="K266:K269"/>
    <mergeCell ref="L266:L269"/>
    <mergeCell ref="A262:A265"/>
    <mergeCell ref="B262:B265"/>
    <mergeCell ref="C262:C265"/>
    <mergeCell ref="D262:D265"/>
    <mergeCell ref="H262:H265"/>
    <mergeCell ref="I262:I265"/>
    <mergeCell ref="J262:J265"/>
    <mergeCell ref="K262:K265"/>
    <mergeCell ref="L270:L273"/>
    <mergeCell ref="A274:A277"/>
    <mergeCell ref="B274:B277"/>
    <mergeCell ref="C274:C277"/>
    <mergeCell ref="D274:D277"/>
    <mergeCell ref="H274:H277"/>
    <mergeCell ref="I274:I277"/>
    <mergeCell ref="J274:J277"/>
    <mergeCell ref="K274:K277"/>
    <mergeCell ref="L274:L277"/>
    <mergeCell ref="A270:A273"/>
    <mergeCell ref="B270:B273"/>
    <mergeCell ref="C270:C273"/>
    <mergeCell ref="D270:D273"/>
    <mergeCell ref="H270:H273"/>
    <mergeCell ref="I270:I273"/>
    <mergeCell ref="J270:J273"/>
    <mergeCell ref="K270:K273"/>
    <mergeCell ref="L278:L281"/>
    <mergeCell ref="A282:A285"/>
    <mergeCell ref="B282:B285"/>
    <mergeCell ref="C282:C285"/>
    <mergeCell ref="D282:D285"/>
    <mergeCell ref="H282:H285"/>
    <mergeCell ref="I282:I285"/>
    <mergeCell ref="J282:J285"/>
    <mergeCell ref="K282:K285"/>
    <mergeCell ref="L282:L285"/>
    <mergeCell ref="A278:A281"/>
    <mergeCell ref="B278:B281"/>
    <mergeCell ref="C278:C281"/>
    <mergeCell ref="D278:D281"/>
    <mergeCell ref="H278:H281"/>
    <mergeCell ref="I278:I281"/>
    <mergeCell ref="J278:J281"/>
    <mergeCell ref="K278:K281"/>
    <mergeCell ref="L286:L289"/>
    <mergeCell ref="A290:A293"/>
    <mergeCell ref="B290:B293"/>
    <mergeCell ref="C290:C293"/>
    <mergeCell ref="D290:D293"/>
    <mergeCell ref="H290:H293"/>
    <mergeCell ref="I290:I293"/>
    <mergeCell ref="J290:J293"/>
    <mergeCell ref="K290:K293"/>
    <mergeCell ref="L290:L293"/>
    <mergeCell ref="A286:A289"/>
    <mergeCell ref="B286:B289"/>
    <mergeCell ref="C286:C289"/>
    <mergeCell ref="D286:D289"/>
    <mergeCell ref="H286:H289"/>
    <mergeCell ref="I286:I289"/>
    <mergeCell ref="J286:J289"/>
    <mergeCell ref="K286:K289"/>
    <mergeCell ref="L294:L297"/>
    <mergeCell ref="A298:A301"/>
    <mergeCell ref="B298:B301"/>
    <mergeCell ref="C298:C301"/>
    <mergeCell ref="D298:D301"/>
    <mergeCell ref="H298:H301"/>
    <mergeCell ref="I298:I301"/>
    <mergeCell ref="J298:J301"/>
    <mergeCell ref="K298:K301"/>
    <mergeCell ref="L298:L301"/>
    <mergeCell ref="A294:A297"/>
    <mergeCell ref="B294:B297"/>
    <mergeCell ref="C294:C297"/>
    <mergeCell ref="D294:D297"/>
    <mergeCell ref="H294:H297"/>
    <mergeCell ref="I294:I297"/>
    <mergeCell ref="J294:J297"/>
    <mergeCell ref="K294:K297"/>
    <mergeCell ref="L302:L305"/>
    <mergeCell ref="A306:A309"/>
    <mergeCell ref="B306:B309"/>
    <mergeCell ref="C306:C309"/>
    <mergeCell ref="D306:D309"/>
    <mergeCell ref="H306:H309"/>
    <mergeCell ref="I306:I309"/>
    <mergeCell ref="J306:J309"/>
    <mergeCell ref="K306:K309"/>
    <mergeCell ref="L306:L309"/>
    <mergeCell ref="A302:A305"/>
    <mergeCell ref="B302:B305"/>
    <mergeCell ref="C302:C305"/>
    <mergeCell ref="D302:D305"/>
    <mergeCell ref="H302:H305"/>
    <mergeCell ref="I302:I305"/>
    <mergeCell ref="J302:J305"/>
    <mergeCell ref="K302:K305"/>
    <mergeCell ref="L310:L313"/>
    <mergeCell ref="A314:A317"/>
    <mergeCell ref="B314:B317"/>
    <mergeCell ref="C314:C317"/>
    <mergeCell ref="D314:D317"/>
    <mergeCell ref="H314:H317"/>
    <mergeCell ref="I314:I317"/>
    <mergeCell ref="J314:J317"/>
    <mergeCell ref="K314:K317"/>
    <mergeCell ref="L314:L317"/>
    <mergeCell ref="A310:A313"/>
    <mergeCell ref="B310:B313"/>
    <mergeCell ref="C310:C313"/>
    <mergeCell ref="D310:D313"/>
    <mergeCell ref="H310:H313"/>
    <mergeCell ref="I310:I313"/>
    <mergeCell ref="J310:J313"/>
    <mergeCell ref="K310:K313"/>
    <mergeCell ref="L318:L321"/>
    <mergeCell ref="A322:A325"/>
    <mergeCell ref="B322:B325"/>
    <mergeCell ref="C322:C325"/>
    <mergeCell ref="D322:D325"/>
    <mergeCell ref="H322:H325"/>
    <mergeCell ref="I322:I325"/>
    <mergeCell ref="J322:J325"/>
    <mergeCell ref="K322:K325"/>
    <mergeCell ref="L322:L325"/>
    <mergeCell ref="A318:A321"/>
    <mergeCell ref="B318:B321"/>
    <mergeCell ref="C318:C321"/>
    <mergeCell ref="D318:D321"/>
    <mergeCell ref="H318:H321"/>
    <mergeCell ref="I318:I321"/>
    <mergeCell ref="J318:J321"/>
    <mergeCell ref="K318:K321"/>
    <mergeCell ref="L326:L329"/>
    <mergeCell ref="A330:A333"/>
    <mergeCell ref="B330:B333"/>
    <mergeCell ref="C330:C333"/>
    <mergeCell ref="D330:D333"/>
    <mergeCell ref="H330:H333"/>
    <mergeCell ref="I330:I333"/>
    <mergeCell ref="J330:J333"/>
    <mergeCell ref="K330:K333"/>
    <mergeCell ref="L330:L333"/>
    <mergeCell ref="A326:A329"/>
    <mergeCell ref="B326:B329"/>
    <mergeCell ref="C326:C329"/>
    <mergeCell ref="D326:D329"/>
    <mergeCell ref="H326:H329"/>
    <mergeCell ref="I326:I329"/>
    <mergeCell ref="J326:J329"/>
    <mergeCell ref="K326:K329"/>
    <mergeCell ref="L334:L337"/>
    <mergeCell ref="A338:A341"/>
    <mergeCell ref="B338:B341"/>
    <mergeCell ref="C338:C341"/>
    <mergeCell ref="D338:D341"/>
    <mergeCell ref="H338:H341"/>
    <mergeCell ref="I338:I341"/>
    <mergeCell ref="J338:J341"/>
    <mergeCell ref="K338:K341"/>
    <mergeCell ref="L338:L341"/>
    <mergeCell ref="A334:A337"/>
    <mergeCell ref="B334:B337"/>
    <mergeCell ref="C334:C337"/>
    <mergeCell ref="D334:D337"/>
    <mergeCell ref="H334:H337"/>
    <mergeCell ref="I334:I337"/>
    <mergeCell ref="J334:J337"/>
    <mergeCell ref="K334:K337"/>
    <mergeCell ref="L342:L345"/>
    <mergeCell ref="A346:A349"/>
    <mergeCell ref="B346:B349"/>
    <mergeCell ref="C346:C349"/>
    <mergeCell ref="D346:D349"/>
    <mergeCell ref="H346:H349"/>
    <mergeCell ref="I346:I349"/>
    <mergeCell ref="J346:J349"/>
    <mergeCell ref="K346:K349"/>
    <mergeCell ref="L346:L349"/>
    <mergeCell ref="A342:A345"/>
    <mergeCell ref="B342:B345"/>
    <mergeCell ref="C342:C345"/>
    <mergeCell ref="D342:D345"/>
    <mergeCell ref="H342:H345"/>
    <mergeCell ref="I342:I345"/>
    <mergeCell ref="J342:J345"/>
    <mergeCell ref="K342:K345"/>
    <mergeCell ref="L350:L353"/>
    <mergeCell ref="A354:A357"/>
    <mergeCell ref="B354:B357"/>
    <mergeCell ref="C354:C357"/>
    <mergeCell ref="D354:D357"/>
    <mergeCell ref="H354:H357"/>
    <mergeCell ref="I354:I357"/>
    <mergeCell ref="J354:J357"/>
    <mergeCell ref="K354:K357"/>
    <mergeCell ref="L354:L357"/>
    <mergeCell ref="A350:A353"/>
    <mergeCell ref="B350:B353"/>
    <mergeCell ref="C350:C353"/>
    <mergeCell ref="D350:D353"/>
    <mergeCell ref="H350:H353"/>
    <mergeCell ref="I350:I353"/>
    <mergeCell ref="J350:J353"/>
    <mergeCell ref="K350:K353"/>
    <mergeCell ref="L358:L361"/>
    <mergeCell ref="A362:A365"/>
    <mergeCell ref="B362:B365"/>
    <mergeCell ref="C362:C365"/>
    <mergeCell ref="D362:D365"/>
    <mergeCell ref="H362:H365"/>
    <mergeCell ref="I362:I365"/>
    <mergeCell ref="J362:J365"/>
    <mergeCell ref="K362:K365"/>
    <mergeCell ref="L362:L365"/>
    <mergeCell ref="A358:A361"/>
    <mergeCell ref="B358:B361"/>
    <mergeCell ref="C358:C361"/>
    <mergeCell ref="D358:D361"/>
    <mergeCell ref="H358:H361"/>
    <mergeCell ref="I358:I361"/>
    <mergeCell ref="J358:J361"/>
    <mergeCell ref="K358:K361"/>
    <mergeCell ref="L366:L369"/>
    <mergeCell ref="A370:A373"/>
    <mergeCell ref="B370:B373"/>
    <mergeCell ref="C370:C373"/>
    <mergeCell ref="D370:D373"/>
    <mergeCell ref="H370:H373"/>
    <mergeCell ref="I370:I373"/>
    <mergeCell ref="J370:J373"/>
    <mergeCell ref="K370:K373"/>
    <mergeCell ref="L370:L373"/>
    <mergeCell ref="A366:A369"/>
    <mergeCell ref="B366:B369"/>
    <mergeCell ref="C366:C369"/>
    <mergeCell ref="D366:D369"/>
    <mergeCell ref="H366:H369"/>
    <mergeCell ref="I366:I369"/>
    <mergeCell ref="J366:J369"/>
    <mergeCell ref="K366:K369"/>
    <mergeCell ref="L374:L377"/>
    <mergeCell ref="A378:A381"/>
    <mergeCell ref="B378:B381"/>
    <mergeCell ref="C378:C381"/>
    <mergeCell ref="D378:D381"/>
    <mergeCell ref="H378:H381"/>
    <mergeCell ref="I378:I381"/>
    <mergeCell ref="J378:J381"/>
    <mergeCell ref="K378:K381"/>
    <mergeCell ref="L378:L381"/>
    <mergeCell ref="A374:A377"/>
    <mergeCell ref="B374:B377"/>
    <mergeCell ref="C374:C377"/>
    <mergeCell ref="D374:D377"/>
    <mergeCell ref="H374:H377"/>
    <mergeCell ref="I374:I377"/>
    <mergeCell ref="J374:J377"/>
    <mergeCell ref="K374:K377"/>
    <mergeCell ref="L382:L385"/>
    <mergeCell ref="A386:A389"/>
    <mergeCell ref="B386:B389"/>
    <mergeCell ref="C386:C389"/>
    <mergeCell ref="D386:D389"/>
    <mergeCell ref="H386:H389"/>
    <mergeCell ref="I386:I389"/>
    <mergeCell ref="J386:J389"/>
    <mergeCell ref="K386:K389"/>
    <mergeCell ref="L386:L389"/>
    <mergeCell ref="A382:A385"/>
    <mergeCell ref="B382:B385"/>
    <mergeCell ref="C382:C385"/>
    <mergeCell ref="D382:D385"/>
    <mergeCell ref="H382:H385"/>
    <mergeCell ref="I382:I385"/>
    <mergeCell ref="J382:J385"/>
    <mergeCell ref="K382:K385"/>
    <mergeCell ref="L390:L393"/>
    <mergeCell ref="A394:A397"/>
    <mergeCell ref="B394:B397"/>
    <mergeCell ref="C394:C397"/>
    <mergeCell ref="D394:D397"/>
    <mergeCell ref="H394:H397"/>
    <mergeCell ref="I394:I397"/>
    <mergeCell ref="J394:J397"/>
    <mergeCell ref="K394:K397"/>
    <mergeCell ref="L394:L397"/>
    <mergeCell ref="A390:A393"/>
    <mergeCell ref="B390:B393"/>
    <mergeCell ref="C390:C393"/>
    <mergeCell ref="D390:D393"/>
    <mergeCell ref="H390:H393"/>
    <mergeCell ref="I390:I393"/>
    <mergeCell ref="J390:J393"/>
    <mergeCell ref="K390:K393"/>
    <mergeCell ref="L398:L401"/>
    <mergeCell ref="A402:A405"/>
    <mergeCell ref="B402:B405"/>
    <mergeCell ref="C402:C405"/>
    <mergeCell ref="D402:D405"/>
    <mergeCell ref="H402:H405"/>
    <mergeCell ref="I402:I405"/>
    <mergeCell ref="J402:J405"/>
    <mergeCell ref="K402:K405"/>
    <mergeCell ref="L402:L405"/>
    <mergeCell ref="A398:A401"/>
    <mergeCell ref="B398:B401"/>
    <mergeCell ref="C398:C401"/>
    <mergeCell ref="D398:D401"/>
    <mergeCell ref="H398:H401"/>
    <mergeCell ref="I398:I401"/>
    <mergeCell ref="J398:J401"/>
    <mergeCell ref="K398:K401"/>
    <mergeCell ref="L406:L409"/>
    <mergeCell ref="A410:A413"/>
    <mergeCell ref="B410:B413"/>
    <mergeCell ref="C410:C413"/>
    <mergeCell ref="D410:D413"/>
    <mergeCell ref="H410:H413"/>
    <mergeCell ref="I410:I413"/>
    <mergeCell ref="J410:J413"/>
    <mergeCell ref="K410:K413"/>
    <mergeCell ref="L410:L413"/>
    <mergeCell ref="A406:A409"/>
    <mergeCell ref="B406:B409"/>
    <mergeCell ref="C406:C409"/>
    <mergeCell ref="D406:D409"/>
    <mergeCell ref="H406:H409"/>
    <mergeCell ref="I406:I409"/>
    <mergeCell ref="J406:J409"/>
    <mergeCell ref="K406:K409"/>
    <mergeCell ref="L414:L417"/>
    <mergeCell ref="A418:A421"/>
    <mergeCell ref="B418:B421"/>
    <mergeCell ref="C418:C421"/>
    <mergeCell ref="D418:D421"/>
    <mergeCell ref="H418:H421"/>
    <mergeCell ref="I418:I421"/>
    <mergeCell ref="J418:J421"/>
    <mergeCell ref="K418:K421"/>
    <mergeCell ref="L418:L421"/>
    <mergeCell ref="A414:A417"/>
    <mergeCell ref="B414:B417"/>
    <mergeCell ref="C414:C417"/>
    <mergeCell ref="D414:D417"/>
    <mergeCell ref="H414:H417"/>
    <mergeCell ref="I414:I417"/>
    <mergeCell ref="J414:J417"/>
    <mergeCell ref="K414:K417"/>
    <mergeCell ref="L422:L425"/>
    <mergeCell ref="A426:A429"/>
    <mergeCell ref="B426:B429"/>
    <mergeCell ref="C426:C429"/>
    <mergeCell ref="D426:D429"/>
    <mergeCell ref="H426:H429"/>
    <mergeCell ref="I426:I429"/>
    <mergeCell ref="J426:J429"/>
    <mergeCell ref="K426:K429"/>
    <mergeCell ref="L426:L429"/>
    <mergeCell ref="A422:A425"/>
    <mergeCell ref="B422:B425"/>
    <mergeCell ref="C422:C425"/>
    <mergeCell ref="D422:D425"/>
    <mergeCell ref="H422:H425"/>
    <mergeCell ref="I422:I425"/>
    <mergeCell ref="J422:J425"/>
    <mergeCell ref="K422:K425"/>
    <mergeCell ref="L430:L433"/>
    <mergeCell ref="A434:A437"/>
    <mergeCell ref="B434:B437"/>
    <mergeCell ref="C434:C437"/>
    <mergeCell ref="D434:D437"/>
    <mergeCell ref="H434:H437"/>
    <mergeCell ref="I434:I437"/>
    <mergeCell ref="J434:J437"/>
    <mergeCell ref="K434:K437"/>
    <mergeCell ref="L434:L437"/>
    <mergeCell ref="A430:A433"/>
    <mergeCell ref="B430:B433"/>
    <mergeCell ref="C430:C433"/>
    <mergeCell ref="D430:D433"/>
    <mergeCell ref="H430:H433"/>
    <mergeCell ref="I430:I433"/>
    <mergeCell ref="J430:J433"/>
    <mergeCell ref="K430:K433"/>
    <mergeCell ref="L438:L441"/>
    <mergeCell ref="A442:A445"/>
    <mergeCell ref="B442:B445"/>
    <mergeCell ref="C442:C445"/>
    <mergeCell ref="D442:D445"/>
    <mergeCell ref="H442:H445"/>
    <mergeCell ref="I442:I445"/>
    <mergeCell ref="J442:J445"/>
    <mergeCell ref="K442:K445"/>
    <mergeCell ref="L442:L445"/>
    <mergeCell ref="A438:A441"/>
    <mergeCell ref="B438:B441"/>
    <mergeCell ref="C438:C441"/>
    <mergeCell ref="D438:D441"/>
    <mergeCell ref="H438:H441"/>
    <mergeCell ref="I438:I441"/>
    <mergeCell ref="J438:J441"/>
    <mergeCell ref="K438:K441"/>
    <mergeCell ref="L446:L449"/>
    <mergeCell ref="A450:A453"/>
    <mergeCell ref="B450:B453"/>
    <mergeCell ref="C450:C453"/>
    <mergeCell ref="D450:D453"/>
    <mergeCell ref="H450:H453"/>
    <mergeCell ref="I450:I453"/>
    <mergeCell ref="J450:J453"/>
    <mergeCell ref="K450:K453"/>
    <mergeCell ref="L450:L453"/>
    <mergeCell ref="A446:A449"/>
    <mergeCell ref="B446:B449"/>
    <mergeCell ref="C446:C449"/>
    <mergeCell ref="D446:D449"/>
    <mergeCell ref="H446:H449"/>
    <mergeCell ref="I446:I449"/>
    <mergeCell ref="J446:J449"/>
    <mergeCell ref="K446:K449"/>
    <mergeCell ref="L454:L457"/>
    <mergeCell ref="A458:A461"/>
    <mergeCell ref="B458:B461"/>
    <mergeCell ref="C458:C461"/>
    <mergeCell ref="D458:D461"/>
    <mergeCell ref="H458:H461"/>
    <mergeCell ref="I458:I461"/>
    <mergeCell ref="J458:J461"/>
    <mergeCell ref="K458:K461"/>
    <mergeCell ref="L458:L461"/>
    <mergeCell ref="A454:A457"/>
    <mergeCell ref="B454:B457"/>
    <mergeCell ref="C454:C457"/>
    <mergeCell ref="D454:D457"/>
    <mergeCell ref="H454:H457"/>
    <mergeCell ref="I454:I457"/>
    <mergeCell ref="J454:J457"/>
    <mergeCell ref="K454:K457"/>
    <mergeCell ref="L462:L465"/>
    <mergeCell ref="A466:A469"/>
    <mergeCell ref="B466:B469"/>
    <mergeCell ref="C466:C469"/>
    <mergeCell ref="D466:D469"/>
    <mergeCell ref="H466:H469"/>
    <mergeCell ref="I466:I469"/>
    <mergeCell ref="J466:J469"/>
    <mergeCell ref="K466:K469"/>
    <mergeCell ref="L466:L469"/>
    <mergeCell ref="A462:A465"/>
    <mergeCell ref="B462:B465"/>
    <mergeCell ref="C462:C465"/>
    <mergeCell ref="D462:D465"/>
    <mergeCell ref="H462:H465"/>
    <mergeCell ref="I462:I465"/>
    <mergeCell ref="J462:J465"/>
    <mergeCell ref="K462:K465"/>
    <mergeCell ref="L470:L473"/>
    <mergeCell ref="A474:A477"/>
    <mergeCell ref="B474:B477"/>
    <mergeCell ref="C474:C477"/>
    <mergeCell ref="D474:D477"/>
    <mergeCell ref="H474:H477"/>
    <mergeCell ref="I474:I477"/>
    <mergeCell ref="J474:J477"/>
    <mergeCell ref="K474:K477"/>
    <mergeCell ref="L474:L477"/>
    <mergeCell ref="A470:A473"/>
    <mergeCell ref="B470:B473"/>
    <mergeCell ref="C470:C473"/>
    <mergeCell ref="D470:D473"/>
    <mergeCell ref="H470:H473"/>
    <mergeCell ref="I470:I473"/>
    <mergeCell ref="J470:J473"/>
    <mergeCell ref="K470:K473"/>
    <mergeCell ref="L478:L481"/>
    <mergeCell ref="A482:A485"/>
    <mergeCell ref="B482:B485"/>
    <mergeCell ref="C482:C485"/>
    <mergeCell ref="D482:D485"/>
    <mergeCell ref="H482:H485"/>
    <mergeCell ref="I482:I485"/>
    <mergeCell ref="J482:J485"/>
    <mergeCell ref="K482:K485"/>
    <mergeCell ref="L482:L485"/>
    <mergeCell ref="A478:A481"/>
    <mergeCell ref="B478:B481"/>
    <mergeCell ref="C478:C481"/>
    <mergeCell ref="D478:D481"/>
    <mergeCell ref="H478:H481"/>
    <mergeCell ref="I478:I481"/>
    <mergeCell ref="J478:J481"/>
    <mergeCell ref="K478:K481"/>
    <mergeCell ref="A486:A489"/>
    <mergeCell ref="B486:B489"/>
    <mergeCell ref="C486:C489"/>
    <mergeCell ref="D486:D489"/>
    <mergeCell ref="H486:H489"/>
    <mergeCell ref="I486:I489"/>
    <mergeCell ref="J486:J489"/>
    <mergeCell ref="K486:K489"/>
    <mergeCell ref="L486:L489"/>
    <mergeCell ref="A490:A493"/>
    <mergeCell ref="B490:B493"/>
    <mergeCell ref="C490:C493"/>
    <mergeCell ref="D490:D493"/>
    <mergeCell ref="H490:H493"/>
    <mergeCell ref="I490:I493"/>
    <mergeCell ref="J490:J493"/>
    <mergeCell ref="K490:K493"/>
    <mergeCell ref="L490:L493"/>
    <mergeCell ref="A494:A497"/>
    <mergeCell ref="B494:B497"/>
    <mergeCell ref="C494:C497"/>
    <mergeCell ref="D494:D497"/>
    <mergeCell ref="H494:H497"/>
    <mergeCell ref="I494:I497"/>
    <mergeCell ref="J494:J497"/>
    <mergeCell ref="K494:K497"/>
    <mergeCell ref="L494:L497"/>
    <mergeCell ref="A498:A501"/>
    <mergeCell ref="B498:B501"/>
    <mergeCell ref="C498:C501"/>
    <mergeCell ref="D498:D501"/>
    <mergeCell ref="H498:H501"/>
    <mergeCell ref="I498:I501"/>
    <mergeCell ref="J498:J501"/>
    <mergeCell ref="K498:K501"/>
    <mergeCell ref="L498:L501"/>
    <mergeCell ref="A502:A505"/>
    <mergeCell ref="B502:B505"/>
    <mergeCell ref="C502:C505"/>
    <mergeCell ref="D502:D505"/>
    <mergeCell ref="H502:H505"/>
    <mergeCell ref="I502:I505"/>
    <mergeCell ref="J502:J505"/>
    <mergeCell ref="K502:K505"/>
    <mergeCell ref="L502:L505"/>
    <mergeCell ref="A506:A509"/>
    <mergeCell ref="B506:B509"/>
    <mergeCell ref="C506:C509"/>
    <mergeCell ref="D506:D509"/>
    <mergeCell ref="H506:H509"/>
    <mergeCell ref="I506:I509"/>
    <mergeCell ref="J506:J509"/>
    <mergeCell ref="K506:K509"/>
    <mergeCell ref="L506:L509"/>
    <mergeCell ref="A510:A513"/>
    <mergeCell ref="B510:B513"/>
    <mergeCell ref="C510:C513"/>
    <mergeCell ref="D510:D513"/>
    <mergeCell ref="H510:H513"/>
    <mergeCell ref="I510:I513"/>
    <mergeCell ref="J510:J513"/>
    <mergeCell ref="K510:K513"/>
    <mergeCell ref="L510:L513"/>
    <mergeCell ref="A514:A517"/>
    <mergeCell ref="B514:B517"/>
    <mergeCell ref="C514:C517"/>
    <mergeCell ref="D514:D517"/>
    <mergeCell ref="H514:H517"/>
    <mergeCell ref="I514:I517"/>
    <mergeCell ref="J514:J517"/>
    <mergeCell ref="K514:K517"/>
    <mergeCell ref="L514:L517"/>
    <mergeCell ref="A518:A521"/>
    <mergeCell ref="B518:B521"/>
    <mergeCell ref="C518:C521"/>
    <mergeCell ref="D518:D521"/>
    <mergeCell ref="H518:H521"/>
    <mergeCell ref="I518:I521"/>
    <mergeCell ref="J518:J521"/>
    <mergeCell ref="K518:K521"/>
    <mergeCell ref="L518:L521"/>
    <mergeCell ref="A522:A525"/>
    <mergeCell ref="B522:B525"/>
    <mergeCell ref="C522:C525"/>
    <mergeCell ref="D522:D525"/>
    <mergeCell ref="H522:H525"/>
    <mergeCell ref="I522:I525"/>
    <mergeCell ref="J522:J525"/>
    <mergeCell ref="K522:K525"/>
    <mergeCell ref="L522:L525"/>
    <mergeCell ref="A526:A529"/>
    <mergeCell ref="B526:B529"/>
    <mergeCell ref="C526:C529"/>
    <mergeCell ref="D526:D529"/>
    <mergeCell ref="H526:H529"/>
    <mergeCell ref="I526:I529"/>
    <mergeCell ref="J526:J529"/>
    <mergeCell ref="K526:K529"/>
    <mergeCell ref="L526:L529"/>
    <mergeCell ref="A530:A533"/>
    <mergeCell ref="B530:B533"/>
    <mergeCell ref="C530:C533"/>
    <mergeCell ref="D530:D533"/>
    <mergeCell ref="H530:H533"/>
    <mergeCell ref="I530:I533"/>
    <mergeCell ref="J530:J533"/>
    <mergeCell ref="K530:K533"/>
    <mergeCell ref="L530:L533"/>
    <mergeCell ref="A534:A537"/>
    <mergeCell ref="B534:B537"/>
    <mergeCell ref="C534:C537"/>
    <mergeCell ref="D534:D537"/>
    <mergeCell ref="H534:H537"/>
    <mergeCell ref="I534:I537"/>
    <mergeCell ref="J534:J537"/>
    <mergeCell ref="K534:K537"/>
    <mergeCell ref="L534:L537"/>
    <mergeCell ref="A538:A541"/>
    <mergeCell ref="B538:B541"/>
    <mergeCell ref="C538:C541"/>
    <mergeCell ref="D538:D541"/>
    <mergeCell ref="H538:H541"/>
    <mergeCell ref="I538:I541"/>
    <mergeCell ref="J538:J541"/>
    <mergeCell ref="K538:K541"/>
    <mergeCell ref="L538:L541"/>
    <mergeCell ref="A542:A545"/>
    <mergeCell ref="B542:B545"/>
    <mergeCell ref="C542:C545"/>
    <mergeCell ref="D542:D545"/>
    <mergeCell ref="H542:H545"/>
    <mergeCell ref="I542:I545"/>
    <mergeCell ref="J542:J545"/>
    <mergeCell ref="K542:K545"/>
    <mergeCell ref="L542:L545"/>
    <mergeCell ref="A546:A549"/>
    <mergeCell ref="B546:B549"/>
    <mergeCell ref="C546:C549"/>
    <mergeCell ref="D546:D549"/>
    <mergeCell ref="H546:H549"/>
    <mergeCell ref="I546:I549"/>
    <mergeCell ref="J546:J549"/>
    <mergeCell ref="K546:K549"/>
    <mergeCell ref="L546:L549"/>
    <mergeCell ref="A550:A553"/>
    <mergeCell ref="B550:B553"/>
    <mergeCell ref="C550:C553"/>
    <mergeCell ref="D550:D553"/>
    <mergeCell ref="H550:H553"/>
    <mergeCell ref="I550:I553"/>
    <mergeCell ref="J550:J553"/>
    <mergeCell ref="K550:K553"/>
    <mergeCell ref="L550:L553"/>
    <mergeCell ref="A554:A557"/>
    <mergeCell ref="B554:B557"/>
    <mergeCell ref="C554:C557"/>
    <mergeCell ref="D554:D557"/>
    <mergeCell ref="H554:H557"/>
    <mergeCell ref="I554:I557"/>
    <mergeCell ref="J554:J557"/>
    <mergeCell ref="K554:K557"/>
    <mergeCell ref="L554:L557"/>
    <mergeCell ref="A558:A561"/>
    <mergeCell ref="B558:B561"/>
    <mergeCell ref="C558:C561"/>
    <mergeCell ref="D558:D561"/>
    <mergeCell ref="H558:H561"/>
    <mergeCell ref="I558:I561"/>
    <mergeCell ref="J558:J561"/>
    <mergeCell ref="K558:K561"/>
    <mergeCell ref="L558:L561"/>
    <mergeCell ref="A562:A565"/>
    <mergeCell ref="B562:B565"/>
    <mergeCell ref="C562:C565"/>
    <mergeCell ref="D562:D565"/>
    <mergeCell ref="H562:H565"/>
    <mergeCell ref="I562:I565"/>
    <mergeCell ref="J562:J565"/>
    <mergeCell ref="K562:K565"/>
    <mergeCell ref="L562:L565"/>
    <mergeCell ref="A566:A569"/>
    <mergeCell ref="B566:B569"/>
    <mergeCell ref="C566:C569"/>
    <mergeCell ref="D566:D569"/>
    <mergeCell ref="H566:H569"/>
    <mergeCell ref="I566:I569"/>
    <mergeCell ref="J566:J569"/>
    <mergeCell ref="K566:K569"/>
    <mergeCell ref="L566:L569"/>
    <mergeCell ref="A570:A573"/>
    <mergeCell ref="B570:B573"/>
    <mergeCell ref="C570:C573"/>
    <mergeCell ref="D570:D573"/>
    <mergeCell ref="H570:H573"/>
    <mergeCell ref="I570:I573"/>
    <mergeCell ref="J570:J573"/>
    <mergeCell ref="K570:K573"/>
    <mergeCell ref="L570:L573"/>
    <mergeCell ref="A574:A577"/>
    <mergeCell ref="B574:B577"/>
    <mergeCell ref="C574:C577"/>
    <mergeCell ref="D574:D577"/>
    <mergeCell ref="H574:H577"/>
    <mergeCell ref="I574:I577"/>
    <mergeCell ref="J574:J577"/>
    <mergeCell ref="K574:K577"/>
    <mergeCell ref="L574:L577"/>
    <mergeCell ref="A578:A581"/>
    <mergeCell ref="B578:B581"/>
    <mergeCell ref="C578:C581"/>
    <mergeCell ref="D578:D581"/>
    <mergeCell ref="H578:H581"/>
    <mergeCell ref="I578:I581"/>
    <mergeCell ref="J578:J581"/>
    <mergeCell ref="K578:K581"/>
    <mergeCell ref="L578:L581"/>
    <mergeCell ref="A582:A585"/>
    <mergeCell ref="B582:B585"/>
    <mergeCell ref="C582:C585"/>
    <mergeCell ref="D582:D585"/>
    <mergeCell ref="H582:H585"/>
    <mergeCell ref="I582:I585"/>
    <mergeCell ref="J582:J585"/>
    <mergeCell ref="K582:K585"/>
    <mergeCell ref="L582:L585"/>
    <mergeCell ref="A586:A589"/>
    <mergeCell ref="B586:B589"/>
    <mergeCell ref="C586:C589"/>
    <mergeCell ref="D586:D589"/>
    <mergeCell ref="H586:H589"/>
    <mergeCell ref="I586:I589"/>
    <mergeCell ref="J586:J589"/>
    <mergeCell ref="K586:K589"/>
    <mergeCell ref="L586:L589"/>
    <mergeCell ref="A590:A593"/>
    <mergeCell ref="B590:B593"/>
    <mergeCell ref="C590:C593"/>
    <mergeCell ref="D590:D593"/>
    <mergeCell ref="H590:H593"/>
    <mergeCell ref="I590:I593"/>
    <mergeCell ref="J590:J593"/>
    <mergeCell ref="K590:K593"/>
    <mergeCell ref="L590:L593"/>
    <mergeCell ref="A594:A597"/>
    <mergeCell ref="B594:B597"/>
    <mergeCell ref="C594:C597"/>
    <mergeCell ref="D594:D597"/>
    <mergeCell ref="H594:H597"/>
    <mergeCell ref="I594:I597"/>
    <mergeCell ref="J594:J597"/>
    <mergeCell ref="K594:K597"/>
    <mergeCell ref="L594:L597"/>
    <mergeCell ref="A598:A601"/>
    <mergeCell ref="B598:B601"/>
    <mergeCell ref="C598:C601"/>
    <mergeCell ref="D598:D601"/>
    <mergeCell ref="H598:H601"/>
    <mergeCell ref="I598:I601"/>
    <mergeCell ref="J598:J601"/>
    <mergeCell ref="K598:K601"/>
    <mergeCell ref="L598:L601"/>
    <mergeCell ref="A602:A605"/>
    <mergeCell ref="B602:B605"/>
    <mergeCell ref="C602:C605"/>
    <mergeCell ref="D602:D605"/>
    <mergeCell ref="H602:H605"/>
    <mergeCell ref="I602:I605"/>
    <mergeCell ref="J602:J605"/>
    <mergeCell ref="K602:K605"/>
    <mergeCell ref="L602:L605"/>
  </mergeCells>
  <phoneticPr fontId="3"/>
  <conditionalFormatting sqref="F6:F125">
    <cfRule type="containsErrors" dxfId="6" priority="7">
      <formula>ISERROR(F6)</formula>
    </cfRule>
  </conditionalFormatting>
  <conditionalFormatting sqref="F126:F245">
    <cfRule type="containsErrors" dxfId="5" priority="5">
      <formula>ISERROR(F126)</formula>
    </cfRule>
  </conditionalFormatting>
  <conditionalFormatting sqref="F246:F365">
    <cfRule type="containsErrors" dxfId="4" priority="4">
      <formula>ISERROR(F246)</formula>
    </cfRule>
  </conditionalFormatting>
  <conditionalFormatting sqref="F366:F485">
    <cfRule type="containsErrors" dxfId="3" priority="3">
      <formula>ISERROR(F366)</formula>
    </cfRule>
  </conditionalFormatting>
  <conditionalFormatting sqref="F486:F565">
    <cfRule type="containsErrors" dxfId="2" priority="2">
      <formula>ISERROR(F486)</formula>
    </cfRule>
  </conditionalFormatting>
  <conditionalFormatting sqref="F566:F605">
    <cfRule type="containsErrors" dxfId="1" priority="1">
      <formula>ISERROR(F566)</formula>
    </cfRule>
  </conditionalFormatting>
  <dataValidations xWindow="354" yWindow="428" count="7">
    <dataValidation imeMode="hiragana" allowBlank="1" showInputMessage="1" showErrorMessage="1" promptTitle="全角" prompt=" " sqref="B6:B605" xr:uid="{00000000-0002-0000-0100-000000000000}"/>
    <dataValidation type="date" operator="greaterThanOrEqual" allowBlank="1" showInputMessage="1" showErrorMessage="1" sqref="I6:I9 I126:I129 I246:I249 I366:I369" xr:uid="{00000000-0002-0000-0100-000001000000}">
      <formula1>1</formula1>
    </dataValidation>
    <dataValidation type="list" allowBlank="1" showInputMessage="1" showErrorMessage="1" promptTitle="リスト選択" prompt=" " sqref="K6:L605" xr:uid="{00000000-0002-0000-0100-000002000000}">
      <formula1>",○"</formula1>
    </dataValidation>
    <dataValidation type="date" operator="greaterThanOrEqual" allowBlank="1" showInputMessage="1" showErrorMessage="1" sqref="D6:D605" xr:uid="{00000000-0002-0000-0100-000003000000}">
      <formula1>1900/1/1</formula1>
    </dataValidation>
    <dataValidation imeMode="fullKatakana" allowBlank="1" showInputMessage="1" showErrorMessage="1" promptTitle="全角カナ" prompt=" " sqref="C6:C605" xr:uid="{00000000-0002-0000-0100-000004000000}"/>
    <dataValidation type="textLength" operator="lessThanOrEqual" allowBlank="1" showInputMessage="1" showErrorMessage="1" sqref="H6:H605" xr:uid="{00000000-0002-0000-0100-000005000000}">
      <formula1>11</formula1>
    </dataValidation>
    <dataValidation imeMode="off" allowBlank="1" showInputMessage="1" showErrorMessage="1" promptTitle="「技術職員有資格区分コード表」を参照" prompt="該当するコードを入力" sqref="E6:E605" xr:uid="{00000000-0002-0000-0100-000006000000}"/>
  </dataValidation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&amp;RNo.&amp;P</oddHeader>
  </headerFooter>
  <rowBreaks count="14" manualBreakCount="14">
    <brk id="45" max="16383" man="1"/>
    <brk id="85" max="16383" man="1"/>
    <brk id="125" max="12" man="1"/>
    <brk id="165" max="12" man="1"/>
    <brk id="205" max="12" man="1"/>
    <brk id="245" max="12" man="1"/>
    <brk id="285" max="12" man="1"/>
    <brk id="325" max="12" man="1"/>
    <brk id="365" max="12" man="1"/>
    <brk id="405" max="12" man="1"/>
    <brk id="445" max="12" man="1"/>
    <brk id="485" max="12" man="1"/>
    <brk id="525" max="12" man="1"/>
    <brk id="56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0"/>
  <sheetViews>
    <sheetView workbookViewId="0">
      <selection activeCell="C3" sqref="C3"/>
    </sheetView>
  </sheetViews>
  <sheetFormatPr defaultRowHeight="13.5"/>
  <cols>
    <col min="1" max="1" width="1.75" style="178" customWidth="1"/>
    <col min="2" max="2" width="9" style="46" bestFit="1"/>
    <col min="3" max="3" width="11.125" style="46" bestFit="1" customWidth="1"/>
    <col min="4" max="4" width="54.25" style="46" bestFit="1" customWidth="1"/>
    <col min="5" max="5" width="1.875" style="178" customWidth="1"/>
  </cols>
  <sheetData>
    <row r="1" spans="1:5" s="180" customFormat="1" ht="14.25">
      <c r="A1" s="179"/>
      <c r="B1" s="590" t="s">
        <v>536</v>
      </c>
      <c r="C1" s="590"/>
      <c r="D1" s="590"/>
      <c r="E1" s="179"/>
    </row>
    <row r="2" spans="1:5">
      <c r="A2" s="179"/>
      <c r="B2" s="153" t="s">
        <v>537</v>
      </c>
      <c r="C2" s="153" t="s">
        <v>276</v>
      </c>
      <c r="D2" s="153" t="s">
        <v>11</v>
      </c>
      <c r="E2" s="179"/>
    </row>
    <row r="3" spans="1:5">
      <c r="A3" s="179"/>
      <c r="B3" s="157" t="s">
        <v>538</v>
      </c>
      <c r="C3" s="154" t="s">
        <v>539</v>
      </c>
      <c r="D3" s="154" t="s">
        <v>428</v>
      </c>
      <c r="E3" s="179"/>
    </row>
    <row r="4" spans="1:5">
      <c r="A4" s="179"/>
      <c r="B4" s="158" t="s">
        <v>538</v>
      </c>
      <c r="C4" s="154" t="s">
        <v>540</v>
      </c>
      <c r="D4" s="154" t="s">
        <v>429</v>
      </c>
      <c r="E4" s="179"/>
    </row>
    <row r="5" spans="1:5">
      <c r="A5" s="179"/>
      <c r="B5" s="158" t="s">
        <v>538</v>
      </c>
      <c r="C5" s="154" t="s">
        <v>541</v>
      </c>
      <c r="D5" s="154" t="s">
        <v>430</v>
      </c>
      <c r="E5" s="179"/>
    </row>
    <row r="6" spans="1:5">
      <c r="A6" s="179"/>
      <c r="B6" s="158" t="s">
        <v>538</v>
      </c>
      <c r="C6" s="154" t="s">
        <v>542</v>
      </c>
      <c r="D6" s="154" t="s">
        <v>431</v>
      </c>
      <c r="E6" s="179"/>
    </row>
    <row r="7" spans="1:5">
      <c r="A7" s="179"/>
      <c r="B7" s="158" t="s">
        <v>538</v>
      </c>
      <c r="C7" s="154" t="s">
        <v>543</v>
      </c>
      <c r="D7" s="154" t="s">
        <v>432</v>
      </c>
      <c r="E7" s="179"/>
    </row>
    <row r="8" spans="1:5">
      <c r="A8" s="179"/>
      <c r="B8" s="158" t="s">
        <v>538</v>
      </c>
      <c r="C8" s="154" t="s">
        <v>544</v>
      </c>
      <c r="D8" s="154" t="s">
        <v>433</v>
      </c>
      <c r="E8" s="179"/>
    </row>
    <row r="9" spans="1:5">
      <c r="A9" s="179"/>
      <c r="B9" s="158" t="s">
        <v>538</v>
      </c>
      <c r="C9" s="154" t="s">
        <v>545</v>
      </c>
      <c r="D9" s="154" t="s">
        <v>434</v>
      </c>
      <c r="E9" s="179"/>
    </row>
    <row r="10" spans="1:5">
      <c r="A10" s="179"/>
      <c r="B10" s="159" t="s">
        <v>538</v>
      </c>
      <c r="C10" s="154" t="s">
        <v>546</v>
      </c>
      <c r="D10" s="154" t="s">
        <v>435</v>
      </c>
      <c r="E10" s="179"/>
    </row>
    <row r="11" spans="1:5">
      <c r="A11" s="179"/>
      <c r="B11" s="160" t="s">
        <v>547</v>
      </c>
      <c r="C11" s="154" t="s">
        <v>548</v>
      </c>
      <c r="D11" s="154" t="s">
        <v>285</v>
      </c>
      <c r="E11" s="179"/>
    </row>
    <row r="12" spans="1:5">
      <c r="A12" s="179"/>
      <c r="B12" s="158" t="s">
        <v>547</v>
      </c>
      <c r="C12" s="154" t="s">
        <v>549</v>
      </c>
      <c r="D12" s="154" t="s">
        <v>286</v>
      </c>
      <c r="E12" s="179"/>
    </row>
    <row r="13" spans="1:5">
      <c r="A13" s="179"/>
      <c r="B13" s="158" t="s">
        <v>547</v>
      </c>
      <c r="C13" s="154" t="s">
        <v>550</v>
      </c>
      <c r="D13" s="154" t="s">
        <v>287</v>
      </c>
      <c r="E13" s="179"/>
    </row>
    <row r="14" spans="1:5">
      <c r="A14" s="179"/>
      <c r="B14" s="158" t="s">
        <v>547</v>
      </c>
      <c r="C14" s="154" t="s">
        <v>551</v>
      </c>
      <c r="D14" s="154" t="s">
        <v>288</v>
      </c>
      <c r="E14" s="179"/>
    </row>
    <row r="15" spans="1:5">
      <c r="A15" s="179"/>
      <c r="B15" s="158" t="s">
        <v>547</v>
      </c>
      <c r="C15" s="154" t="s">
        <v>552</v>
      </c>
      <c r="D15" s="154" t="s">
        <v>289</v>
      </c>
      <c r="E15" s="179"/>
    </row>
    <row r="16" spans="1:5">
      <c r="A16" s="179"/>
      <c r="B16" s="158" t="s">
        <v>547</v>
      </c>
      <c r="C16" s="154" t="s">
        <v>553</v>
      </c>
      <c r="D16" s="154" t="s">
        <v>290</v>
      </c>
      <c r="E16" s="179"/>
    </row>
    <row r="17" spans="1:5">
      <c r="A17" s="179"/>
      <c r="B17" s="158" t="s">
        <v>547</v>
      </c>
      <c r="C17" s="154" t="s">
        <v>554</v>
      </c>
      <c r="D17" s="154" t="s">
        <v>291</v>
      </c>
      <c r="E17" s="179"/>
    </row>
    <row r="18" spans="1:5">
      <c r="A18" s="179"/>
      <c r="B18" s="158" t="s">
        <v>547</v>
      </c>
      <c r="C18" s="154" t="s">
        <v>555</v>
      </c>
      <c r="D18" s="154" t="s">
        <v>340</v>
      </c>
      <c r="E18" s="179"/>
    </row>
    <row r="19" spans="1:5">
      <c r="A19" s="179"/>
      <c r="B19" s="158" t="s">
        <v>547</v>
      </c>
      <c r="C19" s="154" t="s">
        <v>556</v>
      </c>
      <c r="D19" s="154" t="s">
        <v>282</v>
      </c>
      <c r="E19" s="179"/>
    </row>
    <row r="20" spans="1:5">
      <c r="A20" s="179"/>
      <c r="B20" s="158" t="s">
        <v>547</v>
      </c>
      <c r="C20" s="154" t="s">
        <v>557</v>
      </c>
      <c r="D20" s="154" t="s">
        <v>283</v>
      </c>
      <c r="E20" s="179"/>
    </row>
    <row r="21" spans="1:5">
      <c r="A21" s="179"/>
      <c r="B21" s="158" t="s">
        <v>547</v>
      </c>
      <c r="C21" s="154" t="s">
        <v>558</v>
      </c>
      <c r="D21" s="154" t="s">
        <v>341</v>
      </c>
      <c r="E21" s="179"/>
    </row>
    <row r="22" spans="1:5">
      <c r="A22" s="179"/>
      <c r="B22" s="158" t="s">
        <v>547</v>
      </c>
      <c r="C22" s="154" t="s">
        <v>559</v>
      </c>
      <c r="D22" s="154" t="s">
        <v>342</v>
      </c>
      <c r="E22" s="179"/>
    </row>
    <row r="23" spans="1:5">
      <c r="A23" s="179"/>
      <c r="B23" s="158" t="s">
        <v>547</v>
      </c>
      <c r="C23" s="154" t="s">
        <v>560</v>
      </c>
      <c r="D23" s="154" t="s">
        <v>343</v>
      </c>
      <c r="E23" s="179"/>
    </row>
    <row r="24" spans="1:5">
      <c r="A24" s="179"/>
      <c r="B24" s="158" t="s">
        <v>547</v>
      </c>
      <c r="C24" s="154" t="s">
        <v>561</v>
      </c>
      <c r="D24" s="154" t="s">
        <v>344</v>
      </c>
      <c r="E24" s="179"/>
    </row>
    <row r="25" spans="1:5">
      <c r="A25" s="179"/>
      <c r="B25" s="158" t="s">
        <v>547</v>
      </c>
      <c r="C25" s="154" t="s">
        <v>562</v>
      </c>
      <c r="D25" s="154" t="s">
        <v>345</v>
      </c>
      <c r="E25" s="179"/>
    </row>
    <row r="26" spans="1:5">
      <c r="A26" s="179"/>
      <c r="B26" s="158" t="s">
        <v>547</v>
      </c>
      <c r="C26" s="154" t="s">
        <v>563</v>
      </c>
      <c r="D26" s="154" t="s">
        <v>346</v>
      </c>
      <c r="E26" s="179"/>
    </row>
    <row r="27" spans="1:5">
      <c r="A27" s="179"/>
      <c r="B27" s="158" t="s">
        <v>547</v>
      </c>
      <c r="C27" s="154" t="s">
        <v>564</v>
      </c>
      <c r="D27" s="154" t="s">
        <v>347</v>
      </c>
      <c r="E27" s="179"/>
    </row>
    <row r="28" spans="1:5">
      <c r="A28" s="179"/>
      <c r="B28" s="158" t="s">
        <v>547</v>
      </c>
      <c r="C28" s="154" t="s">
        <v>565</v>
      </c>
      <c r="D28" s="154" t="s">
        <v>348</v>
      </c>
      <c r="E28" s="179"/>
    </row>
    <row r="29" spans="1:5">
      <c r="A29" s="179"/>
      <c r="B29" s="158" t="s">
        <v>547</v>
      </c>
      <c r="C29" s="154" t="s">
        <v>566</v>
      </c>
      <c r="D29" s="154" t="s">
        <v>349</v>
      </c>
      <c r="E29" s="179"/>
    </row>
    <row r="30" spans="1:5">
      <c r="A30" s="179"/>
      <c r="B30" s="158" t="s">
        <v>547</v>
      </c>
      <c r="C30" s="154" t="s">
        <v>567</v>
      </c>
      <c r="D30" s="154" t="s">
        <v>350</v>
      </c>
      <c r="E30" s="179"/>
    </row>
    <row r="31" spans="1:5">
      <c r="A31" s="179"/>
      <c r="B31" s="158" t="s">
        <v>547</v>
      </c>
      <c r="C31" s="154" t="s">
        <v>568</v>
      </c>
      <c r="D31" s="154" t="s">
        <v>351</v>
      </c>
      <c r="E31" s="179"/>
    </row>
    <row r="32" spans="1:5">
      <c r="A32" s="179"/>
      <c r="B32" s="158" t="s">
        <v>547</v>
      </c>
      <c r="C32" s="154" t="s">
        <v>569</v>
      </c>
      <c r="D32" s="154" t="s">
        <v>352</v>
      </c>
      <c r="E32" s="179"/>
    </row>
    <row r="33" spans="1:5">
      <c r="A33" s="179"/>
      <c r="B33" s="158" t="s">
        <v>547</v>
      </c>
      <c r="C33" s="154" t="s">
        <v>570</v>
      </c>
      <c r="D33" s="154" t="s">
        <v>353</v>
      </c>
      <c r="E33" s="179"/>
    </row>
    <row r="34" spans="1:5">
      <c r="A34" s="179"/>
      <c r="B34" s="158" t="s">
        <v>547</v>
      </c>
      <c r="C34" s="154" t="s">
        <v>571</v>
      </c>
      <c r="D34" s="154" t="s">
        <v>354</v>
      </c>
      <c r="E34" s="179"/>
    </row>
    <row r="35" spans="1:5">
      <c r="A35" s="179"/>
      <c r="B35" s="158" t="s">
        <v>547</v>
      </c>
      <c r="C35" s="154" t="s">
        <v>572</v>
      </c>
      <c r="D35" s="154" t="s">
        <v>355</v>
      </c>
      <c r="E35" s="179"/>
    </row>
    <row r="36" spans="1:5">
      <c r="A36" s="179"/>
      <c r="B36" s="158" t="s">
        <v>547</v>
      </c>
      <c r="C36" s="154" t="s">
        <v>573</v>
      </c>
      <c r="D36" s="154" t="s">
        <v>574</v>
      </c>
      <c r="E36" s="179"/>
    </row>
    <row r="37" spans="1:5">
      <c r="A37" s="179"/>
      <c r="B37" s="158" t="s">
        <v>547</v>
      </c>
      <c r="C37" s="154" t="s">
        <v>575</v>
      </c>
      <c r="D37" s="154" t="s">
        <v>356</v>
      </c>
      <c r="E37" s="179"/>
    </row>
    <row r="38" spans="1:5">
      <c r="A38" s="179"/>
      <c r="B38" s="158" t="s">
        <v>547</v>
      </c>
      <c r="C38" s="154" t="s">
        <v>576</v>
      </c>
      <c r="D38" s="154" t="s">
        <v>357</v>
      </c>
      <c r="E38" s="179"/>
    </row>
    <row r="39" spans="1:5">
      <c r="A39" s="179"/>
      <c r="B39" s="158" t="s">
        <v>547</v>
      </c>
      <c r="C39" s="154" t="s">
        <v>577</v>
      </c>
      <c r="D39" s="154" t="s">
        <v>358</v>
      </c>
      <c r="E39" s="179"/>
    </row>
    <row r="40" spans="1:5">
      <c r="A40" s="179"/>
      <c r="B40" s="158" t="s">
        <v>547</v>
      </c>
      <c r="C40" s="154" t="s">
        <v>578</v>
      </c>
      <c r="D40" s="154" t="s">
        <v>359</v>
      </c>
      <c r="E40" s="179"/>
    </row>
    <row r="41" spans="1:5">
      <c r="A41" s="179"/>
      <c r="B41" s="158" t="s">
        <v>547</v>
      </c>
      <c r="C41" s="154" t="s">
        <v>579</v>
      </c>
      <c r="D41" s="154" t="s">
        <v>360</v>
      </c>
      <c r="E41" s="179"/>
    </row>
    <row r="42" spans="1:5">
      <c r="A42" s="179"/>
      <c r="B42" s="158" t="s">
        <v>547</v>
      </c>
      <c r="C42" s="154" t="s">
        <v>580</v>
      </c>
      <c r="D42" s="154" t="s">
        <v>361</v>
      </c>
      <c r="E42" s="179"/>
    </row>
    <row r="43" spans="1:5">
      <c r="A43" s="179"/>
      <c r="B43" s="158" t="s">
        <v>547</v>
      </c>
      <c r="C43" s="154" t="s">
        <v>581</v>
      </c>
      <c r="D43" s="154" t="s">
        <v>362</v>
      </c>
      <c r="E43" s="179"/>
    </row>
    <row r="44" spans="1:5">
      <c r="A44" s="179"/>
      <c r="B44" s="158" t="s">
        <v>547</v>
      </c>
      <c r="C44" s="154" t="s">
        <v>582</v>
      </c>
      <c r="D44" s="154" t="s">
        <v>363</v>
      </c>
      <c r="E44" s="179"/>
    </row>
    <row r="45" spans="1:5">
      <c r="A45" s="179"/>
      <c r="B45" s="158" t="s">
        <v>547</v>
      </c>
      <c r="C45" s="154" t="s">
        <v>583</v>
      </c>
      <c r="D45" s="154" t="s">
        <v>364</v>
      </c>
      <c r="E45" s="179"/>
    </row>
    <row r="46" spans="1:5">
      <c r="A46" s="179"/>
      <c r="B46" s="158" t="s">
        <v>547</v>
      </c>
      <c r="C46" s="154" t="s">
        <v>584</v>
      </c>
      <c r="D46" s="154" t="s">
        <v>365</v>
      </c>
      <c r="E46" s="179"/>
    </row>
    <row r="47" spans="1:5">
      <c r="A47" s="179"/>
      <c r="B47" s="158" t="s">
        <v>547</v>
      </c>
      <c r="C47" s="154" t="s">
        <v>585</v>
      </c>
      <c r="D47" s="154" t="s">
        <v>366</v>
      </c>
      <c r="E47" s="179"/>
    </row>
    <row r="48" spans="1:5">
      <c r="A48" s="179"/>
      <c r="B48" s="158" t="s">
        <v>547</v>
      </c>
      <c r="C48" s="154" t="s">
        <v>586</v>
      </c>
      <c r="D48" s="154" t="s">
        <v>367</v>
      </c>
      <c r="E48" s="179"/>
    </row>
    <row r="49" spans="1:5">
      <c r="A49" s="179"/>
      <c r="B49" s="158" t="s">
        <v>547</v>
      </c>
      <c r="C49" s="154" t="s">
        <v>587</v>
      </c>
      <c r="D49" s="154" t="s">
        <v>368</v>
      </c>
      <c r="E49" s="179"/>
    </row>
    <row r="50" spans="1:5">
      <c r="A50" s="179"/>
      <c r="B50" s="158" t="s">
        <v>547</v>
      </c>
      <c r="C50" s="154" t="s">
        <v>588</v>
      </c>
      <c r="D50" s="154" t="s">
        <v>369</v>
      </c>
      <c r="E50" s="179"/>
    </row>
    <row r="51" spans="1:5">
      <c r="A51" s="179"/>
      <c r="B51" s="158" t="s">
        <v>547</v>
      </c>
      <c r="C51" s="154" t="s">
        <v>589</v>
      </c>
      <c r="D51" s="154" t="s">
        <v>370</v>
      </c>
      <c r="E51" s="179"/>
    </row>
    <row r="52" spans="1:5">
      <c r="A52" s="179"/>
      <c r="B52" s="158" t="s">
        <v>547</v>
      </c>
      <c r="C52" s="154" t="s">
        <v>590</v>
      </c>
      <c r="D52" s="154" t="s">
        <v>371</v>
      </c>
      <c r="E52" s="179"/>
    </row>
    <row r="53" spans="1:5">
      <c r="A53" s="179"/>
      <c r="B53" s="158" t="s">
        <v>547</v>
      </c>
      <c r="C53" s="154" t="s">
        <v>591</v>
      </c>
      <c r="D53" s="154" t="s">
        <v>372</v>
      </c>
      <c r="E53" s="179"/>
    </row>
    <row r="54" spans="1:5">
      <c r="A54" s="179"/>
      <c r="B54" s="158" t="s">
        <v>547</v>
      </c>
      <c r="C54" s="154" t="s">
        <v>592</v>
      </c>
      <c r="D54" s="154" t="s">
        <v>373</v>
      </c>
      <c r="E54" s="179"/>
    </row>
    <row r="55" spans="1:5">
      <c r="A55" s="179"/>
      <c r="B55" s="158" t="s">
        <v>547</v>
      </c>
      <c r="C55" s="154" t="s">
        <v>593</v>
      </c>
      <c r="D55" s="154" t="s">
        <v>374</v>
      </c>
      <c r="E55" s="179"/>
    </row>
    <row r="56" spans="1:5">
      <c r="A56" s="179"/>
      <c r="B56" s="158" t="s">
        <v>547</v>
      </c>
      <c r="C56" s="154" t="s">
        <v>594</v>
      </c>
      <c r="D56" s="154" t="s">
        <v>375</v>
      </c>
      <c r="E56" s="179"/>
    </row>
    <row r="57" spans="1:5">
      <c r="A57" s="179"/>
      <c r="B57" s="158" t="s">
        <v>547</v>
      </c>
      <c r="C57" s="154" t="s">
        <v>595</v>
      </c>
      <c r="D57" s="154" t="s">
        <v>376</v>
      </c>
      <c r="E57" s="179"/>
    </row>
    <row r="58" spans="1:5">
      <c r="A58" s="179"/>
      <c r="B58" s="158" t="s">
        <v>547</v>
      </c>
      <c r="C58" s="154" t="s">
        <v>596</v>
      </c>
      <c r="D58" s="154" t="s">
        <v>377</v>
      </c>
      <c r="E58" s="179"/>
    </row>
    <row r="59" spans="1:5">
      <c r="A59" s="179"/>
      <c r="B59" s="158" t="s">
        <v>547</v>
      </c>
      <c r="C59" s="154" t="s">
        <v>597</v>
      </c>
      <c r="D59" s="154" t="s">
        <v>378</v>
      </c>
      <c r="E59" s="179"/>
    </row>
    <row r="60" spans="1:5">
      <c r="A60" s="179"/>
      <c r="B60" s="158" t="s">
        <v>547</v>
      </c>
      <c r="C60" s="154" t="s">
        <v>598</v>
      </c>
      <c r="D60" s="154" t="s">
        <v>379</v>
      </c>
      <c r="E60" s="179"/>
    </row>
    <row r="61" spans="1:5">
      <c r="A61" s="179"/>
      <c r="B61" s="158" t="s">
        <v>547</v>
      </c>
      <c r="C61" s="154" t="s">
        <v>599</v>
      </c>
      <c r="D61" s="154" t="s">
        <v>380</v>
      </c>
      <c r="E61" s="179"/>
    </row>
    <row r="62" spans="1:5">
      <c r="A62" s="179"/>
      <c r="B62" s="158" t="s">
        <v>547</v>
      </c>
      <c r="C62" s="154" t="s">
        <v>600</v>
      </c>
      <c r="D62" s="154" t="s">
        <v>381</v>
      </c>
      <c r="E62" s="179"/>
    </row>
    <row r="63" spans="1:5">
      <c r="A63" s="179"/>
      <c r="B63" s="158" t="s">
        <v>547</v>
      </c>
      <c r="C63" s="154" t="s">
        <v>601</v>
      </c>
      <c r="D63" s="154" t="s">
        <v>382</v>
      </c>
      <c r="E63" s="179"/>
    </row>
    <row r="64" spans="1:5">
      <c r="A64" s="179"/>
      <c r="B64" s="158" t="s">
        <v>547</v>
      </c>
      <c r="C64" s="154" t="s">
        <v>602</v>
      </c>
      <c r="D64" s="154" t="s">
        <v>383</v>
      </c>
      <c r="E64" s="179"/>
    </row>
    <row r="65" spans="1:5">
      <c r="A65" s="179"/>
      <c r="B65" s="158" t="s">
        <v>547</v>
      </c>
      <c r="C65" s="154" t="s">
        <v>603</v>
      </c>
      <c r="D65" s="154" t="s">
        <v>384</v>
      </c>
      <c r="E65" s="179"/>
    </row>
    <row r="66" spans="1:5">
      <c r="A66" s="179"/>
      <c r="B66" s="158" t="s">
        <v>547</v>
      </c>
      <c r="C66" s="154" t="s">
        <v>604</v>
      </c>
      <c r="D66" s="154" t="s">
        <v>385</v>
      </c>
      <c r="E66" s="179"/>
    </row>
    <row r="67" spans="1:5">
      <c r="A67" s="179"/>
      <c r="B67" s="158" t="s">
        <v>547</v>
      </c>
      <c r="C67" s="154" t="s">
        <v>605</v>
      </c>
      <c r="D67" s="154" t="s">
        <v>386</v>
      </c>
      <c r="E67" s="179"/>
    </row>
    <row r="68" spans="1:5">
      <c r="A68" s="179"/>
      <c r="B68" s="158" t="s">
        <v>547</v>
      </c>
      <c r="C68" s="154" t="s">
        <v>606</v>
      </c>
      <c r="D68" s="154" t="s">
        <v>387</v>
      </c>
      <c r="E68" s="179"/>
    </row>
    <row r="69" spans="1:5">
      <c r="A69" s="179"/>
      <c r="B69" s="158" t="s">
        <v>547</v>
      </c>
      <c r="C69" s="154" t="s">
        <v>607</v>
      </c>
      <c r="D69" s="154" t="s">
        <v>388</v>
      </c>
      <c r="E69" s="179"/>
    </row>
    <row r="70" spans="1:5">
      <c r="A70" s="179"/>
      <c r="B70" s="158" t="s">
        <v>547</v>
      </c>
      <c r="C70" s="154" t="s">
        <v>608</v>
      </c>
      <c r="D70" s="154" t="s">
        <v>389</v>
      </c>
      <c r="E70" s="179"/>
    </row>
    <row r="71" spans="1:5">
      <c r="A71" s="179"/>
      <c r="B71" s="158" t="s">
        <v>547</v>
      </c>
      <c r="C71" s="154" t="s">
        <v>609</v>
      </c>
      <c r="D71" s="154" t="s">
        <v>390</v>
      </c>
      <c r="E71" s="179"/>
    </row>
    <row r="72" spans="1:5">
      <c r="A72" s="179"/>
      <c r="B72" s="158" t="s">
        <v>547</v>
      </c>
      <c r="C72" s="154" t="s">
        <v>610</v>
      </c>
      <c r="D72" s="154" t="s">
        <v>391</v>
      </c>
      <c r="E72" s="179"/>
    </row>
    <row r="73" spans="1:5">
      <c r="A73" s="179"/>
      <c r="B73" s="158" t="s">
        <v>547</v>
      </c>
      <c r="C73" s="154" t="s">
        <v>611</v>
      </c>
      <c r="D73" s="154" t="s">
        <v>392</v>
      </c>
      <c r="E73" s="179"/>
    </row>
    <row r="74" spans="1:5">
      <c r="A74" s="179"/>
      <c r="B74" s="158" t="s">
        <v>547</v>
      </c>
      <c r="C74" s="154" t="s">
        <v>612</v>
      </c>
      <c r="D74" s="154" t="s">
        <v>393</v>
      </c>
      <c r="E74" s="179"/>
    </row>
    <row r="75" spans="1:5">
      <c r="A75" s="179"/>
      <c r="B75" s="158" t="s">
        <v>547</v>
      </c>
      <c r="C75" s="154" t="s">
        <v>613</v>
      </c>
      <c r="D75" s="154" t="s">
        <v>394</v>
      </c>
      <c r="E75" s="179"/>
    </row>
    <row r="76" spans="1:5">
      <c r="A76" s="179"/>
      <c r="B76" s="158" t="s">
        <v>547</v>
      </c>
      <c r="C76" s="154" t="s">
        <v>614</v>
      </c>
      <c r="D76" s="154" t="s">
        <v>395</v>
      </c>
      <c r="E76" s="179"/>
    </row>
    <row r="77" spans="1:5">
      <c r="A77" s="179"/>
      <c r="B77" s="158" t="s">
        <v>547</v>
      </c>
      <c r="C77" s="154" t="s">
        <v>615</v>
      </c>
      <c r="D77" s="154" t="s">
        <v>396</v>
      </c>
      <c r="E77" s="179"/>
    </row>
    <row r="78" spans="1:5">
      <c r="A78" s="179"/>
      <c r="B78" s="158" t="s">
        <v>547</v>
      </c>
      <c r="C78" s="154" t="s">
        <v>616</v>
      </c>
      <c r="D78" s="154" t="s">
        <v>397</v>
      </c>
      <c r="E78" s="179"/>
    </row>
    <row r="79" spans="1:5">
      <c r="A79" s="179"/>
      <c r="B79" s="158" t="s">
        <v>547</v>
      </c>
      <c r="C79" s="154" t="s">
        <v>617</v>
      </c>
      <c r="D79" s="154" t="s">
        <v>398</v>
      </c>
      <c r="E79" s="179"/>
    </row>
    <row r="80" spans="1:5">
      <c r="A80" s="179"/>
      <c r="B80" s="158" t="s">
        <v>547</v>
      </c>
      <c r="C80" s="154" t="s">
        <v>618</v>
      </c>
      <c r="D80" s="154" t="s">
        <v>399</v>
      </c>
      <c r="E80" s="179"/>
    </row>
    <row r="81" spans="1:5">
      <c r="A81" s="179"/>
      <c r="B81" s="158" t="s">
        <v>547</v>
      </c>
      <c r="C81" s="154" t="s">
        <v>619</v>
      </c>
      <c r="D81" s="154" t="s">
        <v>400</v>
      </c>
      <c r="E81" s="179"/>
    </row>
    <row r="82" spans="1:5">
      <c r="A82" s="179"/>
      <c r="B82" s="158" t="s">
        <v>547</v>
      </c>
      <c r="C82" s="154" t="s">
        <v>620</v>
      </c>
      <c r="D82" s="154" t="s">
        <v>401</v>
      </c>
      <c r="E82" s="179"/>
    </row>
    <row r="83" spans="1:5">
      <c r="A83" s="179"/>
      <c r="B83" s="158" t="s">
        <v>547</v>
      </c>
      <c r="C83" s="154" t="s">
        <v>621</v>
      </c>
      <c r="D83" s="154" t="s">
        <v>402</v>
      </c>
      <c r="E83" s="179"/>
    </row>
    <row r="84" spans="1:5">
      <c r="A84" s="179"/>
      <c r="B84" s="158" t="s">
        <v>547</v>
      </c>
      <c r="C84" s="154" t="s">
        <v>622</v>
      </c>
      <c r="D84" s="154" t="s">
        <v>403</v>
      </c>
      <c r="E84" s="179"/>
    </row>
    <row r="85" spans="1:5">
      <c r="A85" s="179"/>
      <c r="B85" s="158" t="s">
        <v>547</v>
      </c>
      <c r="C85" s="154" t="s">
        <v>623</v>
      </c>
      <c r="D85" s="154" t="s">
        <v>404</v>
      </c>
      <c r="E85" s="179"/>
    </row>
    <row r="86" spans="1:5">
      <c r="A86" s="179"/>
      <c r="B86" s="158" t="s">
        <v>547</v>
      </c>
      <c r="C86" s="154" t="s">
        <v>624</v>
      </c>
      <c r="D86" s="154" t="s">
        <v>405</v>
      </c>
      <c r="E86" s="179"/>
    </row>
    <row r="87" spans="1:5">
      <c r="A87" s="179"/>
      <c r="B87" s="158" t="s">
        <v>547</v>
      </c>
      <c r="C87" s="154" t="s">
        <v>625</v>
      </c>
      <c r="D87" s="154" t="s">
        <v>406</v>
      </c>
      <c r="E87" s="179"/>
    </row>
    <row r="88" spans="1:5">
      <c r="A88" s="179"/>
      <c r="B88" s="158" t="s">
        <v>547</v>
      </c>
      <c r="C88" s="154" t="s">
        <v>626</v>
      </c>
      <c r="D88" s="154" t="s">
        <v>407</v>
      </c>
      <c r="E88" s="179"/>
    </row>
    <row r="89" spans="1:5">
      <c r="A89" s="179"/>
      <c r="B89" s="158" t="s">
        <v>547</v>
      </c>
      <c r="C89" s="154" t="s">
        <v>627</v>
      </c>
      <c r="D89" s="154" t="s">
        <v>408</v>
      </c>
      <c r="E89" s="179"/>
    </row>
    <row r="90" spans="1:5">
      <c r="A90" s="179"/>
      <c r="B90" s="158" t="s">
        <v>547</v>
      </c>
      <c r="C90" s="154" t="s">
        <v>628</v>
      </c>
      <c r="D90" s="154" t="s">
        <v>409</v>
      </c>
      <c r="E90" s="179"/>
    </row>
    <row r="91" spans="1:5">
      <c r="A91" s="179"/>
      <c r="B91" s="158" t="s">
        <v>547</v>
      </c>
      <c r="C91" s="154" t="s">
        <v>629</v>
      </c>
      <c r="D91" s="154" t="s">
        <v>410</v>
      </c>
      <c r="E91" s="179"/>
    </row>
    <row r="92" spans="1:5">
      <c r="A92" s="179"/>
      <c r="B92" s="158" t="s">
        <v>547</v>
      </c>
      <c r="C92" s="154" t="s">
        <v>630</v>
      </c>
      <c r="D92" s="154" t="s">
        <v>411</v>
      </c>
      <c r="E92" s="179"/>
    </row>
    <row r="93" spans="1:5">
      <c r="A93" s="179"/>
      <c r="B93" s="158" t="s">
        <v>547</v>
      </c>
      <c r="C93" s="154" t="s">
        <v>631</v>
      </c>
      <c r="D93" s="154" t="s">
        <v>412</v>
      </c>
      <c r="E93" s="179"/>
    </row>
    <row r="94" spans="1:5">
      <c r="A94" s="179"/>
      <c r="B94" s="158" t="s">
        <v>547</v>
      </c>
      <c r="C94" s="154" t="s">
        <v>632</v>
      </c>
      <c r="D94" s="154" t="s">
        <v>413</v>
      </c>
      <c r="E94" s="179"/>
    </row>
    <row r="95" spans="1:5">
      <c r="A95" s="179"/>
      <c r="B95" s="158" t="s">
        <v>547</v>
      </c>
      <c r="C95" s="154" t="s">
        <v>633</v>
      </c>
      <c r="D95" s="154" t="s">
        <v>414</v>
      </c>
      <c r="E95" s="179"/>
    </row>
    <row r="96" spans="1:5">
      <c r="A96" s="179"/>
      <c r="B96" s="158" t="s">
        <v>547</v>
      </c>
      <c r="C96" s="154" t="s">
        <v>634</v>
      </c>
      <c r="D96" s="154" t="s">
        <v>415</v>
      </c>
      <c r="E96" s="179"/>
    </row>
    <row r="97" spans="1:5">
      <c r="A97" s="179"/>
      <c r="B97" s="158" t="s">
        <v>547</v>
      </c>
      <c r="C97" s="154" t="s">
        <v>635</v>
      </c>
      <c r="D97" s="154" t="s">
        <v>416</v>
      </c>
      <c r="E97" s="179"/>
    </row>
    <row r="98" spans="1:5">
      <c r="A98" s="179"/>
      <c r="B98" s="158" t="s">
        <v>547</v>
      </c>
      <c r="C98" s="154" t="s">
        <v>636</v>
      </c>
      <c r="D98" s="154" t="s">
        <v>417</v>
      </c>
      <c r="E98" s="179"/>
    </row>
    <row r="99" spans="1:5">
      <c r="A99" s="179"/>
      <c r="B99" s="158" t="s">
        <v>547</v>
      </c>
      <c r="C99" s="154" t="s">
        <v>637</v>
      </c>
      <c r="D99" s="154" t="s">
        <v>418</v>
      </c>
      <c r="E99" s="179"/>
    </row>
    <row r="100" spans="1:5">
      <c r="A100" s="179"/>
      <c r="B100" s="158" t="s">
        <v>547</v>
      </c>
      <c r="C100" s="154" t="s">
        <v>638</v>
      </c>
      <c r="D100" s="154" t="s">
        <v>419</v>
      </c>
      <c r="E100" s="179"/>
    </row>
    <row r="101" spans="1:5">
      <c r="A101" s="179"/>
      <c r="B101" s="158" t="s">
        <v>547</v>
      </c>
      <c r="C101" s="154" t="s">
        <v>639</v>
      </c>
      <c r="D101" s="154" t="s">
        <v>420</v>
      </c>
      <c r="E101" s="179"/>
    </row>
    <row r="102" spans="1:5">
      <c r="A102" s="179"/>
      <c r="B102" s="158" t="s">
        <v>547</v>
      </c>
      <c r="C102" s="154" t="s">
        <v>640</v>
      </c>
      <c r="D102" s="154" t="s">
        <v>387</v>
      </c>
      <c r="E102" s="179"/>
    </row>
    <row r="103" spans="1:5">
      <c r="A103" s="179"/>
      <c r="B103" s="158" t="s">
        <v>547</v>
      </c>
      <c r="C103" s="154" t="s">
        <v>641</v>
      </c>
      <c r="D103" s="154" t="s">
        <v>421</v>
      </c>
      <c r="E103" s="179"/>
    </row>
    <row r="104" spans="1:5">
      <c r="A104" s="179"/>
      <c r="B104" s="158" t="s">
        <v>547</v>
      </c>
      <c r="C104" s="154" t="s">
        <v>642</v>
      </c>
      <c r="D104" s="154" t="s">
        <v>422</v>
      </c>
      <c r="E104" s="179"/>
    </row>
    <row r="105" spans="1:5">
      <c r="A105" s="179"/>
      <c r="B105" s="158" t="s">
        <v>547</v>
      </c>
      <c r="C105" s="154" t="s">
        <v>643</v>
      </c>
      <c r="D105" s="154" t="s">
        <v>423</v>
      </c>
      <c r="E105" s="179"/>
    </row>
    <row r="106" spans="1:5">
      <c r="A106" s="179"/>
      <c r="B106" s="158" t="s">
        <v>547</v>
      </c>
      <c r="C106" s="154" t="s">
        <v>644</v>
      </c>
      <c r="D106" s="154" t="s">
        <v>424</v>
      </c>
      <c r="E106" s="179"/>
    </row>
    <row r="107" spans="1:5">
      <c r="A107" s="179"/>
      <c r="B107" s="158" t="s">
        <v>547</v>
      </c>
      <c r="C107" s="154" t="s">
        <v>645</v>
      </c>
      <c r="D107" s="154" t="s">
        <v>425</v>
      </c>
      <c r="E107" s="179"/>
    </row>
    <row r="108" spans="1:5">
      <c r="A108" s="179"/>
      <c r="B108" s="158" t="s">
        <v>547</v>
      </c>
      <c r="C108" s="154" t="s">
        <v>646</v>
      </c>
      <c r="D108" s="154" t="s">
        <v>426</v>
      </c>
      <c r="E108" s="179"/>
    </row>
    <row r="109" spans="1:5">
      <c r="A109" s="179"/>
      <c r="B109" s="159" t="s">
        <v>547</v>
      </c>
      <c r="C109" s="154" t="s">
        <v>647</v>
      </c>
      <c r="D109" s="154" t="s">
        <v>427</v>
      </c>
      <c r="E109" s="179"/>
    </row>
    <row r="110" spans="1:5">
      <c r="A110" s="179"/>
      <c r="B110" s="160" t="s">
        <v>648</v>
      </c>
      <c r="C110" s="154" t="s">
        <v>649</v>
      </c>
      <c r="D110" s="154" t="s">
        <v>292</v>
      </c>
      <c r="E110" s="179"/>
    </row>
    <row r="111" spans="1:5">
      <c r="A111" s="179"/>
      <c r="B111" s="158" t="s">
        <v>648</v>
      </c>
      <c r="C111" s="154" t="s">
        <v>650</v>
      </c>
      <c r="D111" s="154" t="s">
        <v>293</v>
      </c>
      <c r="E111" s="179"/>
    </row>
    <row r="112" spans="1:5">
      <c r="A112" s="179"/>
      <c r="B112" s="158" t="s">
        <v>648</v>
      </c>
      <c r="C112" s="154" t="s">
        <v>651</v>
      </c>
      <c r="D112" s="154" t="s">
        <v>281</v>
      </c>
      <c r="E112" s="179"/>
    </row>
    <row r="113" spans="1:5">
      <c r="A113" s="179"/>
      <c r="B113" s="158" t="s">
        <v>648</v>
      </c>
      <c r="C113" s="154" t="s">
        <v>652</v>
      </c>
      <c r="D113" s="154" t="s">
        <v>294</v>
      </c>
      <c r="E113" s="179"/>
    </row>
    <row r="114" spans="1:5">
      <c r="A114" s="179"/>
      <c r="B114" s="158" t="s">
        <v>648</v>
      </c>
      <c r="C114" s="154" t="s">
        <v>653</v>
      </c>
      <c r="D114" s="154" t="s">
        <v>295</v>
      </c>
      <c r="E114" s="179"/>
    </row>
    <row r="115" spans="1:5">
      <c r="A115" s="179"/>
      <c r="B115" s="158" t="s">
        <v>648</v>
      </c>
      <c r="C115" s="154" t="s">
        <v>654</v>
      </c>
      <c r="D115" s="154" t="s">
        <v>296</v>
      </c>
      <c r="E115" s="179"/>
    </row>
    <row r="116" spans="1:5">
      <c r="A116" s="179"/>
      <c r="B116" s="158" t="s">
        <v>648</v>
      </c>
      <c r="C116" s="154" t="s">
        <v>655</v>
      </c>
      <c r="D116" s="154" t="s">
        <v>297</v>
      </c>
      <c r="E116" s="179"/>
    </row>
    <row r="117" spans="1:5">
      <c r="A117" s="179"/>
      <c r="B117" s="158" t="s">
        <v>648</v>
      </c>
      <c r="C117" s="154" t="s">
        <v>656</v>
      </c>
      <c r="D117" s="154" t="s">
        <v>298</v>
      </c>
      <c r="E117" s="179"/>
    </row>
    <row r="118" spans="1:5">
      <c r="A118" s="179"/>
      <c r="B118" s="158" t="s">
        <v>648</v>
      </c>
      <c r="C118" s="154" t="s">
        <v>657</v>
      </c>
      <c r="D118" s="154" t="s">
        <v>299</v>
      </c>
      <c r="E118" s="179"/>
    </row>
    <row r="119" spans="1:5">
      <c r="A119" s="179"/>
      <c r="B119" s="158" t="s">
        <v>648</v>
      </c>
      <c r="C119" s="154" t="s">
        <v>658</v>
      </c>
      <c r="D119" s="154" t="s">
        <v>300</v>
      </c>
      <c r="E119" s="179"/>
    </row>
    <row r="120" spans="1:5">
      <c r="A120" s="179"/>
      <c r="B120" s="158" t="s">
        <v>648</v>
      </c>
      <c r="C120" s="154" t="s">
        <v>659</v>
      </c>
      <c r="D120" s="154" t="s">
        <v>301</v>
      </c>
      <c r="E120" s="179"/>
    </row>
    <row r="121" spans="1:5">
      <c r="A121" s="179"/>
      <c r="B121" s="158" t="s">
        <v>648</v>
      </c>
      <c r="C121" s="154" t="s">
        <v>660</v>
      </c>
      <c r="D121" s="154" t="s">
        <v>302</v>
      </c>
      <c r="E121" s="179"/>
    </row>
    <row r="122" spans="1:5">
      <c r="A122" s="179"/>
      <c r="B122" s="158" t="s">
        <v>648</v>
      </c>
      <c r="C122" s="154" t="s">
        <v>661</v>
      </c>
      <c r="D122" s="154" t="s">
        <v>303</v>
      </c>
      <c r="E122" s="179"/>
    </row>
    <row r="123" spans="1:5">
      <c r="B123" s="158" t="s">
        <v>648</v>
      </c>
      <c r="C123" s="154" t="s">
        <v>662</v>
      </c>
      <c r="D123" s="154" t="s">
        <v>304</v>
      </c>
    </row>
    <row r="124" spans="1:5">
      <c r="B124" s="158" t="s">
        <v>648</v>
      </c>
      <c r="C124" s="154" t="s">
        <v>663</v>
      </c>
      <c r="D124" s="154" t="s">
        <v>305</v>
      </c>
    </row>
    <row r="125" spans="1:5">
      <c r="B125" s="158" t="s">
        <v>648</v>
      </c>
      <c r="C125" s="154" t="s">
        <v>664</v>
      </c>
      <c r="D125" s="154" t="s">
        <v>306</v>
      </c>
    </row>
    <row r="126" spans="1:5">
      <c r="B126" s="158" t="s">
        <v>648</v>
      </c>
      <c r="C126" s="154" t="s">
        <v>665</v>
      </c>
      <c r="D126" s="154" t="s">
        <v>307</v>
      </c>
    </row>
    <row r="127" spans="1:5">
      <c r="B127" s="158" t="s">
        <v>648</v>
      </c>
      <c r="C127" s="154" t="s">
        <v>666</v>
      </c>
      <c r="D127" s="154" t="s">
        <v>308</v>
      </c>
    </row>
    <row r="128" spans="1:5">
      <c r="B128" s="158" t="s">
        <v>648</v>
      </c>
      <c r="C128" s="154" t="s">
        <v>667</v>
      </c>
      <c r="D128" s="154" t="s">
        <v>309</v>
      </c>
    </row>
    <row r="129" spans="2:4">
      <c r="B129" s="158" t="s">
        <v>648</v>
      </c>
      <c r="C129" s="154" t="s">
        <v>668</v>
      </c>
      <c r="D129" s="154" t="s">
        <v>310</v>
      </c>
    </row>
    <row r="130" spans="2:4">
      <c r="B130" s="158" t="s">
        <v>648</v>
      </c>
      <c r="C130" s="154" t="s">
        <v>669</v>
      </c>
      <c r="D130" s="154" t="s">
        <v>311</v>
      </c>
    </row>
    <row r="131" spans="2:4">
      <c r="B131" s="158" t="s">
        <v>648</v>
      </c>
      <c r="C131" s="154" t="s">
        <v>670</v>
      </c>
      <c r="D131" s="154" t="s">
        <v>312</v>
      </c>
    </row>
    <row r="132" spans="2:4">
      <c r="B132" s="158" t="s">
        <v>648</v>
      </c>
      <c r="C132" s="154" t="s">
        <v>671</v>
      </c>
      <c r="D132" s="154" t="s">
        <v>313</v>
      </c>
    </row>
    <row r="133" spans="2:4">
      <c r="B133" s="158" t="s">
        <v>648</v>
      </c>
      <c r="C133" s="154" t="s">
        <v>672</v>
      </c>
      <c r="D133" s="154" t="s">
        <v>314</v>
      </c>
    </row>
    <row r="134" spans="2:4">
      <c r="B134" s="158" t="s">
        <v>648</v>
      </c>
      <c r="C134" s="154" t="s">
        <v>673</v>
      </c>
      <c r="D134" s="154" t="s">
        <v>284</v>
      </c>
    </row>
    <row r="135" spans="2:4">
      <c r="B135" s="158" t="s">
        <v>648</v>
      </c>
      <c r="C135" s="154" t="s">
        <v>674</v>
      </c>
      <c r="D135" s="154" t="s">
        <v>315</v>
      </c>
    </row>
    <row r="136" spans="2:4">
      <c r="B136" s="158" t="s">
        <v>648</v>
      </c>
      <c r="C136" s="154" t="s">
        <v>675</v>
      </c>
      <c r="D136" s="154" t="s">
        <v>316</v>
      </c>
    </row>
    <row r="137" spans="2:4">
      <c r="B137" s="158" t="s">
        <v>648</v>
      </c>
      <c r="C137" s="154" t="s">
        <v>676</v>
      </c>
      <c r="D137" s="154" t="s">
        <v>317</v>
      </c>
    </row>
    <row r="138" spans="2:4">
      <c r="B138" s="158" t="s">
        <v>648</v>
      </c>
      <c r="C138" s="154" t="s">
        <v>677</v>
      </c>
      <c r="D138" s="154" t="s">
        <v>318</v>
      </c>
    </row>
    <row r="139" spans="2:4">
      <c r="B139" s="158" t="s">
        <v>648</v>
      </c>
      <c r="C139" s="154" t="s">
        <v>678</v>
      </c>
      <c r="D139" s="154" t="s">
        <v>319</v>
      </c>
    </row>
    <row r="140" spans="2:4">
      <c r="B140" s="158" t="s">
        <v>648</v>
      </c>
      <c r="C140" s="154" t="s">
        <v>679</v>
      </c>
      <c r="D140" s="154" t="s">
        <v>320</v>
      </c>
    </row>
    <row r="141" spans="2:4">
      <c r="B141" s="158" t="s">
        <v>648</v>
      </c>
      <c r="C141" s="154" t="s">
        <v>680</v>
      </c>
      <c r="D141" s="154" t="s">
        <v>321</v>
      </c>
    </row>
    <row r="142" spans="2:4">
      <c r="B142" s="158" t="s">
        <v>648</v>
      </c>
      <c r="C142" s="154" t="s">
        <v>681</v>
      </c>
      <c r="D142" s="154" t="s">
        <v>322</v>
      </c>
    </row>
    <row r="143" spans="2:4">
      <c r="B143" s="158" t="s">
        <v>648</v>
      </c>
      <c r="C143" s="154" t="s">
        <v>682</v>
      </c>
      <c r="D143" s="154" t="s">
        <v>323</v>
      </c>
    </row>
    <row r="144" spans="2:4">
      <c r="B144" s="158" t="s">
        <v>648</v>
      </c>
      <c r="C144" s="154" t="s">
        <v>683</v>
      </c>
      <c r="D144" s="154" t="s">
        <v>324</v>
      </c>
    </row>
    <row r="145" spans="1:5">
      <c r="B145" s="158" t="s">
        <v>648</v>
      </c>
      <c r="C145" s="154" t="s">
        <v>684</v>
      </c>
      <c r="D145" s="154" t="s">
        <v>325</v>
      </c>
    </row>
    <row r="146" spans="1:5">
      <c r="B146" s="158" t="s">
        <v>648</v>
      </c>
      <c r="C146" s="154" t="s">
        <v>685</v>
      </c>
      <c r="D146" s="154" t="s">
        <v>326</v>
      </c>
    </row>
    <row r="147" spans="1:5">
      <c r="B147" s="158" t="s">
        <v>648</v>
      </c>
      <c r="C147" s="154" t="s">
        <v>686</v>
      </c>
      <c r="D147" s="154" t="s">
        <v>327</v>
      </c>
    </row>
    <row r="148" spans="1:5">
      <c r="B148" s="158" t="s">
        <v>648</v>
      </c>
      <c r="C148" s="154" t="s">
        <v>687</v>
      </c>
      <c r="D148" s="154" t="s">
        <v>328</v>
      </c>
    </row>
    <row r="149" spans="1:5">
      <c r="B149" s="158" t="s">
        <v>648</v>
      </c>
      <c r="C149" s="154" t="s">
        <v>688</v>
      </c>
      <c r="D149" s="154" t="s">
        <v>329</v>
      </c>
    </row>
    <row r="150" spans="1:5">
      <c r="B150" s="158" t="s">
        <v>648</v>
      </c>
      <c r="C150" s="154" t="s">
        <v>689</v>
      </c>
      <c r="D150" s="154" t="s">
        <v>330</v>
      </c>
    </row>
    <row r="151" spans="1:5">
      <c r="B151" s="158" t="s">
        <v>648</v>
      </c>
      <c r="C151" s="154" t="s">
        <v>690</v>
      </c>
      <c r="D151" s="154" t="s">
        <v>331</v>
      </c>
    </row>
    <row r="152" spans="1:5">
      <c r="B152" s="158" t="s">
        <v>648</v>
      </c>
      <c r="C152" s="154" t="s">
        <v>691</v>
      </c>
      <c r="D152" s="154" t="s">
        <v>332</v>
      </c>
    </row>
    <row r="153" spans="1:5">
      <c r="B153" s="158" t="s">
        <v>648</v>
      </c>
      <c r="C153" s="154" t="s">
        <v>692</v>
      </c>
      <c r="D153" s="154" t="s">
        <v>333</v>
      </c>
    </row>
    <row r="154" spans="1:5">
      <c r="B154" s="158" t="s">
        <v>648</v>
      </c>
      <c r="C154" s="154" t="s">
        <v>693</v>
      </c>
      <c r="D154" s="154" t="s">
        <v>334</v>
      </c>
    </row>
    <row r="155" spans="1:5">
      <c r="B155" s="158" t="s">
        <v>648</v>
      </c>
      <c r="C155" s="154" t="s">
        <v>694</v>
      </c>
      <c r="D155" s="154" t="s">
        <v>335</v>
      </c>
    </row>
    <row r="156" spans="1:5">
      <c r="B156" s="158" t="s">
        <v>648</v>
      </c>
      <c r="C156" s="154" t="s">
        <v>695</v>
      </c>
      <c r="D156" s="154" t="s">
        <v>336</v>
      </c>
    </row>
    <row r="157" spans="1:5">
      <c r="B157" s="158" t="s">
        <v>648</v>
      </c>
      <c r="C157" s="154" t="s">
        <v>696</v>
      </c>
      <c r="D157" s="154" t="s">
        <v>337</v>
      </c>
    </row>
    <row r="158" spans="1:5">
      <c r="B158" s="158" t="s">
        <v>648</v>
      </c>
      <c r="C158" s="154" t="s">
        <v>697</v>
      </c>
      <c r="D158" s="154" t="s">
        <v>338</v>
      </c>
    </row>
    <row r="159" spans="1:5">
      <c r="B159" s="159" t="s">
        <v>648</v>
      </c>
      <c r="C159" s="154" t="s">
        <v>698</v>
      </c>
      <c r="D159" s="154" t="s">
        <v>339</v>
      </c>
    </row>
    <row r="160" spans="1:5" s="180" customFormat="1">
      <c r="A160" s="178"/>
      <c r="B160" s="178"/>
      <c r="C160" s="178"/>
      <c r="D160" s="178"/>
      <c r="E160" s="178"/>
    </row>
  </sheetData>
  <sheetProtection algorithmName="SHA-512" hashValue="zU8uNbS2/nSXrfGmcmp/+CaqSvHszBzTg0cIG7K6vhW47Kei5/8EmxQ4bl4e9HZvxbIm556sBLiLQ1lsq+DCvg==" saltValue="hqXOPVAfB9UowWH4gaU8Og==" spinCount="100000" sheet="1" objects="1" scenarios="1"/>
  <mergeCells count="1">
    <mergeCell ref="B1:D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31"/>
  <sheetViews>
    <sheetView workbookViewId="0"/>
  </sheetViews>
  <sheetFormatPr defaultRowHeight="12.95" customHeight="1"/>
  <cols>
    <col min="1" max="2" width="13.125" style="26" customWidth="1"/>
    <col min="3" max="3" width="9" style="21"/>
    <col min="4" max="5" width="15.375" style="21" customWidth="1"/>
    <col min="6" max="6" width="23.375" style="23" customWidth="1"/>
    <col min="7" max="13" width="15" style="23" customWidth="1"/>
    <col min="14" max="14" width="15" style="28" customWidth="1"/>
    <col min="15" max="16384" width="9" style="21"/>
  </cols>
  <sheetData>
    <row r="1" spans="1:14" ht="15.75" customHeight="1">
      <c r="A1" s="39" t="s">
        <v>207</v>
      </c>
      <c r="B1" s="39" t="s">
        <v>208</v>
      </c>
      <c r="C1" s="40" t="s">
        <v>213</v>
      </c>
      <c r="D1" s="40" t="s">
        <v>194</v>
      </c>
      <c r="E1" s="40" t="s">
        <v>195</v>
      </c>
      <c r="F1" s="41" t="s">
        <v>99</v>
      </c>
      <c r="G1" s="41" t="s">
        <v>158</v>
      </c>
      <c r="H1" s="41"/>
      <c r="I1" s="41"/>
      <c r="J1" s="41"/>
      <c r="K1" s="41"/>
      <c r="L1" s="41"/>
      <c r="M1" s="41"/>
      <c r="N1" s="41" t="s">
        <v>170</v>
      </c>
    </row>
    <row r="2" spans="1:14" ht="12.95" customHeight="1">
      <c r="A2" s="25" t="s">
        <v>223</v>
      </c>
      <c r="B2" s="24" t="s">
        <v>224</v>
      </c>
      <c r="C2" s="33" t="s">
        <v>212</v>
      </c>
      <c r="D2" s="34" t="s">
        <v>221</v>
      </c>
      <c r="E2" s="33"/>
      <c r="F2" s="23">
        <f>業者カード!AI2</f>
        <v>0</v>
      </c>
      <c r="G2" s="22"/>
      <c r="H2" s="22"/>
      <c r="I2" s="22"/>
      <c r="J2" s="22"/>
      <c r="K2" s="22"/>
      <c r="L2" s="22"/>
      <c r="M2" s="22"/>
    </row>
    <row r="3" spans="1:14" ht="12.95" customHeight="1">
      <c r="A3" s="25" t="s">
        <v>225</v>
      </c>
      <c r="B3" s="24"/>
      <c r="C3" s="33" t="s">
        <v>212</v>
      </c>
      <c r="D3" s="34" t="s">
        <v>91</v>
      </c>
      <c r="E3" s="33"/>
      <c r="F3" s="23" t="str">
        <f>業者カード!AK4</f>
        <v>2023052901</v>
      </c>
      <c r="G3" s="22"/>
      <c r="H3" s="22"/>
      <c r="I3" s="22"/>
      <c r="J3" s="22"/>
      <c r="K3" s="22"/>
      <c r="L3" s="22"/>
      <c r="M3" s="22"/>
    </row>
    <row r="4" spans="1:14" ht="12.95" customHeight="1">
      <c r="A4" s="25" t="s">
        <v>100</v>
      </c>
      <c r="B4" s="24"/>
      <c r="C4" s="33" t="s">
        <v>212</v>
      </c>
      <c r="D4" s="34" t="s">
        <v>196</v>
      </c>
      <c r="E4" s="33"/>
      <c r="F4" s="23">
        <f>業者カード!AJ2</f>
        <v>2023</v>
      </c>
      <c r="G4" s="22"/>
      <c r="H4" s="22"/>
      <c r="I4" s="22"/>
      <c r="J4" s="22"/>
      <c r="K4" s="22"/>
      <c r="L4" s="22"/>
      <c r="M4" s="22"/>
    </row>
    <row r="5" spans="1:14" ht="12.95" customHeight="1">
      <c r="A5" s="25" t="s">
        <v>226</v>
      </c>
      <c r="B5" s="24"/>
      <c r="C5" s="33" t="s">
        <v>212</v>
      </c>
      <c r="D5" s="34" t="s">
        <v>92</v>
      </c>
      <c r="E5" s="33"/>
      <c r="F5" s="23">
        <f>業者カード!AI5</f>
        <v>18382</v>
      </c>
      <c r="G5" s="22"/>
      <c r="H5" s="22"/>
      <c r="I5" s="22"/>
      <c r="J5" s="22"/>
      <c r="K5" s="22"/>
      <c r="L5" s="22"/>
      <c r="M5" s="22"/>
    </row>
    <row r="6" spans="1:14" s="29" customFormat="1" ht="12.95" customHeight="1">
      <c r="A6" s="27"/>
      <c r="B6" s="27"/>
      <c r="F6" s="28"/>
      <c r="G6" s="28"/>
      <c r="H6" s="28"/>
      <c r="I6" s="28"/>
      <c r="J6" s="28"/>
      <c r="K6" s="28"/>
      <c r="L6" s="28"/>
      <c r="M6" s="28"/>
      <c r="N6" s="28"/>
    </row>
    <row r="7" spans="1:14" s="29" customFormat="1" ht="12.95" customHeight="1">
      <c r="A7" s="24" t="s">
        <v>167</v>
      </c>
      <c r="B7" s="24"/>
      <c r="C7" s="32"/>
      <c r="D7" s="32"/>
      <c r="E7" s="32"/>
      <c r="F7" s="22" t="s">
        <v>99</v>
      </c>
      <c r="G7" s="22" t="s">
        <v>158</v>
      </c>
      <c r="H7" s="22"/>
      <c r="I7" s="22"/>
      <c r="J7" s="22"/>
      <c r="K7" s="22"/>
      <c r="L7" s="22"/>
      <c r="M7" s="22"/>
      <c r="N7" s="22"/>
    </row>
    <row r="8" spans="1:14" s="29" customFormat="1" ht="12.95" customHeight="1">
      <c r="A8" s="24" t="s">
        <v>18</v>
      </c>
      <c r="B8" s="24"/>
      <c r="C8" s="33" t="s">
        <v>212</v>
      </c>
      <c r="D8" s="33" t="s">
        <v>535</v>
      </c>
      <c r="E8" s="33"/>
      <c r="F8" s="23" t="str">
        <f>IF(業者カード!AB1="","",業者カード!AB1)</f>
        <v/>
      </c>
      <c r="G8" s="22"/>
      <c r="H8" s="22"/>
      <c r="I8" s="22"/>
      <c r="J8" s="22"/>
      <c r="K8" s="22"/>
      <c r="L8" s="22"/>
      <c r="M8" s="22"/>
      <c r="N8" s="28" t="s">
        <v>168</v>
      </c>
    </row>
    <row r="9" spans="1:14" ht="12.95" customHeight="1">
      <c r="A9" s="24" t="s">
        <v>94</v>
      </c>
      <c r="B9" s="24"/>
      <c r="C9" s="33" t="s">
        <v>212</v>
      </c>
      <c r="D9" s="33" t="s">
        <v>222</v>
      </c>
      <c r="E9" s="33"/>
      <c r="F9" s="23" t="str">
        <f>業者カード!AH10</f>
        <v/>
      </c>
      <c r="G9" s="22">
        <f>業者カード!F10</f>
        <v>0</v>
      </c>
      <c r="H9" s="22"/>
      <c r="I9" s="22"/>
      <c r="J9" s="22"/>
      <c r="K9" s="22"/>
      <c r="L9" s="22"/>
      <c r="M9" s="22"/>
    </row>
    <row r="10" spans="1:14" ht="12.95" customHeight="1">
      <c r="A10" s="24" t="s">
        <v>95</v>
      </c>
      <c r="B10" s="24"/>
      <c r="C10" s="33" t="s">
        <v>211</v>
      </c>
      <c r="D10" s="33" t="s">
        <v>197</v>
      </c>
      <c r="E10" s="33" t="s">
        <v>228</v>
      </c>
      <c r="F10" s="23" t="str">
        <f>業者カード!AI10</f>
        <v/>
      </c>
      <c r="G10" s="22">
        <f>業者カード!T10</f>
        <v>0</v>
      </c>
      <c r="H10" s="22"/>
      <c r="I10" s="22"/>
      <c r="J10" s="22"/>
      <c r="K10" s="22"/>
      <c r="L10" s="22"/>
      <c r="M10" s="22"/>
      <c r="N10" s="28" t="s">
        <v>169</v>
      </c>
    </row>
    <row r="11" spans="1:14" ht="12.95" customHeight="1">
      <c r="A11" s="24" t="s">
        <v>460</v>
      </c>
      <c r="B11" s="24"/>
      <c r="C11" s="33" t="s">
        <v>211</v>
      </c>
      <c r="D11" s="33" t="s">
        <v>461</v>
      </c>
      <c r="E11" s="33" t="s">
        <v>462</v>
      </c>
      <c r="F11" s="23" t="str">
        <f>IF(業者カード!F7="","",業者カード!AH7)</f>
        <v/>
      </c>
      <c r="G11" s="22"/>
      <c r="H11" s="22"/>
      <c r="I11" s="22"/>
      <c r="J11" s="22"/>
      <c r="K11" s="22"/>
      <c r="L11" s="22"/>
      <c r="M11" s="22"/>
    </row>
    <row r="12" spans="1:14" ht="12.95" customHeight="1">
      <c r="A12" s="24" t="s">
        <v>463</v>
      </c>
      <c r="B12" s="24"/>
      <c r="C12" s="33" t="s">
        <v>211</v>
      </c>
      <c r="D12" s="33" t="s">
        <v>461</v>
      </c>
      <c r="E12" s="33" t="s">
        <v>464</v>
      </c>
      <c r="F12" s="23" t="str">
        <f>IF(F13=1,IF(業者カード!F9="","",業者カード!AI9),IF(業者カード!F8="","",業者カード!AH8))</f>
        <v/>
      </c>
      <c r="G12" s="22"/>
      <c r="H12" s="22"/>
      <c r="I12" s="22"/>
      <c r="J12" s="22"/>
      <c r="K12" s="22"/>
      <c r="L12" s="22"/>
      <c r="M12" s="22"/>
    </row>
    <row r="13" spans="1:14" ht="12.95" customHeight="1">
      <c r="A13" s="24" t="s">
        <v>531</v>
      </c>
      <c r="B13" s="24"/>
      <c r="C13" s="33" t="s">
        <v>211</v>
      </c>
      <c r="D13" s="33" t="s">
        <v>197</v>
      </c>
      <c r="E13" s="33" t="s">
        <v>534</v>
      </c>
      <c r="F13" s="23">
        <f>業者カード!AH9</f>
        <v>0</v>
      </c>
      <c r="G13" s="22"/>
      <c r="H13" s="22"/>
      <c r="I13" s="22"/>
      <c r="J13" s="22"/>
      <c r="K13" s="22"/>
      <c r="L13" s="22"/>
      <c r="M13" s="22"/>
    </row>
    <row r="14" spans="1:14" s="29" customFormat="1" ht="12.95" customHeight="1">
      <c r="A14" s="27"/>
      <c r="B14" s="27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95" customHeight="1">
      <c r="A15" s="24" t="s">
        <v>101</v>
      </c>
      <c r="B15" s="24"/>
      <c r="C15" s="32"/>
      <c r="D15" s="32"/>
      <c r="E15" s="32"/>
      <c r="F15" s="22"/>
      <c r="G15" s="22"/>
      <c r="H15" s="22"/>
      <c r="I15" s="22"/>
      <c r="J15" s="22"/>
      <c r="K15" s="22"/>
      <c r="L15" s="22"/>
      <c r="M15" s="22"/>
      <c r="N15" s="22" t="s">
        <v>171</v>
      </c>
    </row>
    <row r="16" spans="1:14" ht="12.95" customHeight="1">
      <c r="A16" s="24" t="s">
        <v>102</v>
      </c>
      <c r="B16" s="24"/>
      <c r="C16" s="33" t="s">
        <v>212</v>
      </c>
      <c r="D16" s="33" t="s">
        <v>197</v>
      </c>
      <c r="E16" s="33"/>
      <c r="F16" s="23" t="str">
        <f>業者カード!AH14</f>
        <v/>
      </c>
      <c r="G16" s="22"/>
      <c r="H16" s="22"/>
      <c r="I16" s="22"/>
      <c r="J16" s="22"/>
      <c r="K16" s="22"/>
      <c r="L16" s="22"/>
      <c r="M16" s="22"/>
      <c r="N16" s="28" t="s">
        <v>174</v>
      </c>
    </row>
    <row r="17" spans="1:14" ht="12.95" customHeight="1">
      <c r="A17" s="24" t="s">
        <v>103</v>
      </c>
      <c r="B17" s="24"/>
      <c r="C17" s="33" t="s">
        <v>211</v>
      </c>
      <c r="D17" s="33" t="s">
        <v>197</v>
      </c>
      <c r="E17" s="33" t="s">
        <v>229</v>
      </c>
      <c r="F17" s="23" t="str">
        <f>IF(業者カード!O14="","",業者カード!AH14)</f>
        <v/>
      </c>
      <c r="G17" s="22"/>
      <c r="H17" s="22"/>
      <c r="I17" s="22"/>
      <c r="J17" s="22"/>
      <c r="K17" s="22"/>
      <c r="L17" s="22"/>
      <c r="M17" s="22"/>
      <c r="N17" s="28" t="s">
        <v>0</v>
      </c>
    </row>
    <row r="18" spans="1:14" ht="12.95" customHeight="1">
      <c r="A18" s="24" t="s">
        <v>104</v>
      </c>
      <c r="B18" s="24"/>
      <c r="C18" s="33" t="s">
        <v>211</v>
      </c>
      <c r="D18" s="33" t="s">
        <v>197</v>
      </c>
      <c r="E18" s="33" t="s">
        <v>230</v>
      </c>
      <c r="F18" s="23" t="str">
        <f>IF(業者カード!O13="","",業者カード!AH13)</f>
        <v/>
      </c>
      <c r="G18" s="22"/>
      <c r="H18" s="22"/>
      <c r="I18" s="22"/>
      <c r="J18" s="22"/>
      <c r="K18" s="22"/>
      <c r="L18" s="22"/>
      <c r="M18" s="22"/>
      <c r="N18" s="28" t="s">
        <v>173</v>
      </c>
    </row>
    <row r="19" spans="1:14" ht="12.95" customHeight="1">
      <c r="A19" s="24" t="s">
        <v>165</v>
      </c>
      <c r="B19" s="24"/>
      <c r="C19" s="33" t="s">
        <v>211</v>
      </c>
      <c r="D19" s="33" t="s">
        <v>197</v>
      </c>
      <c r="E19" s="33" t="s">
        <v>231</v>
      </c>
      <c r="F19" s="23" t="str">
        <f>IF(業者カード!AH15="","",業者カード!AH15)</f>
        <v/>
      </c>
      <c r="G19" s="22"/>
      <c r="H19" s="22"/>
      <c r="I19" s="22"/>
      <c r="J19" s="22"/>
      <c r="K19" s="22"/>
      <c r="L19" s="22"/>
      <c r="M19" s="22"/>
      <c r="N19" s="28" t="s">
        <v>175</v>
      </c>
    </row>
    <row r="20" spans="1:14" ht="12.95" customHeight="1">
      <c r="A20" s="24" t="s">
        <v>1</v>
      </c>
      <c r="B20" s="24"/>
      <c r="C20" s="33" t="s">
        <v>211</v>
      </c>
      <c r="D20" s="33" t="s">
        <v>197</v>
      </c>
      <c r="E20" s="33" t="s">
        <v>232</v>
      </c>
      <c r="F20" s="23" t="str">
        <f>IF(業者カード!AH16="","",業者カード!AH16)</f>
        <v/>
      </c>
      <c r="G20" s="22"/>
      <c r="H20" s="22"/>
      <c r="I20" s="22"/>
      <c r="J20" s="22"/>
      <c r="K20" s="22"/>
      <c r="L20" s="22"/>
      <c r="M20" s="22"/>
      <c r="N20" s="28" t="s">
        <v>1</v>
      </c>
    </row>
    <row r="21" spans="1:14" ht="12.95" customHeight="1">
      <c r="A21" s="24" t="s">
        <v>105</v>
      </c>
      <c r="B21" s="24" t="s">
        <v>106</v>
      </c>
      <c r="C21" s="33" t="s">
        <v>211</v>
      </c>
      <c r="D21" s="33" t="s">
        <v>197</v>
      </c>
      <c r="E21" s="33" t="s">
        <v>233</v>
      </c>
      <c r="F21" s="23" t="str">
        <f>IF(業者カード!H20="","",業者カード!H20)</f>
        <v/>
      </c>
      <c r="G21" s="22"/>
      <c r="H21" s="22"/>
      <c r="I21" s="22"/>
      <c r="J21" s="22"/>
      <c r="K21" s="22"/>
      <c r="L21" s="22"/>
      <c r="M21" s="22"/>
      <c r="N21" s="28" t="s">
        <v>106</v>
      </c>
    </row>
    <row r="22" spans="1:14" ht="12.95" customHeight="1">
      <c r="A22" s="24"/>
      <c r="B22" s="24" t="s">
        <v>107</v>
      </c>
      <c r="C22" s="33" t="s">
        <v>211</v>
      </c>
      <c r="D22" s="33" t="s">
        <v>197</v>
      </c>
      <c r="E22" s="33" t="s">
        <v>234</v>
      </c>
      <c r="F22" s="23" t="str">
        <f>IF(業者カード!Q20="","",業者カード!Q20)</f>
        <v/>
      </c>
      <c r="G22" s="22"/>
      <c r="H22" s="22"/>
      <c r="I22" s="22"/>
      <c r="J22" s="22"/>
      <c r="K22" s="22"/>
      <c r="L22" s="22"/>
      <c r="M22" s="22"/>
      <c r="N22" s="28" t="s">
        <v>107</v>
      </c>
    </row>
    <row r="23" spans="1:14" ht="12.95" customHeight="1">
      <c r="A23" s="24"/>
      <c r="B23" s="24" t="s">
        <v>8</v>
      </c>
      <c r="C23" s="33" t="s">
        <v>211</v>
      </c>
      <c r="D23" s="33" t="s">
        <v>197</v>
      </c>
      <c r="E23" s="33" t="s">
        <v>235</v>
      </c>
      <c r="F23" s="23" t="str">
        <f>IF(業者カード!Q19="","",業者カード!Q19)</f>
        <v/>
      </c>
      <c r="G23" s="22"/>
      <c r="H23" s="22"/>
      <c r="I23" s="22"/>
      <c r="J23" s="22"/>
      <c r="K23" s="22"/>
      <c r="L23" s="22"/>
      <c r="M23" s="22"/>
      <c r="N23" s="28" t="s">
        <v>172</v>
      </c>
    </row>
    <row r="24" spans="1:14" ht="12.95" customHeight="1">
      <c r="A24" s="24" t="s">
        <v>108</v>
      </c>
      <c r="B24" s="24"/>
      <c r="C24" s="33" t="s">
        <v>211</v>
      </c>
      <c r="D24" s="33" t="s">
        <v>197</v>
      </c>
      <c r="E24" s="33" t="s">
        <v>236</v>
      </c>
      <c r="F24" s="23" t="str">
        <f>IF(業者カード!F21="","",業者カード!F21)</f>
        <v/>
      </c>
      <c r="G24" s="22"/>
      <c r="H24" s="22"/>
      <c r="I24" s="22"/>
      <c r="J24" s="22"/>
      <c r="K24" s="22"/>
      <c r="L24" s="22"/>
      <c r="M24" s="22"/>
      <c r="N24" s="28" t="s">
        <v>108</v>
      </c>
    </row>
    <row r="25" spans="1:14" ht="12.95" customHeight="1">
      <c r="A25" s="24" t="s">
        <v>176</v>
      </c>
      <c r="B25" s="24"/>
      <c r="C25" s="33" t="s">
        <v>211</v>
      </c>
      <c r="D25" s="33" t="s">
        <v>197</v>
      </c>
      <c r="E25" s="33" t="s">
        <v>237</v>
      </c>
      <c r="F25" s="23" t="str">
        <f>IF(業者カード!F22="","",業者カード!F22)</f>
        <v/>
      </c>
      <c r="G25" s="22"/>
      <c r="H25" s="22"/>
      <c r="I25" s="22"/>
      <c r="J25" s="22"/>
      <c r="K25" s="22"/>
      <c r="L25" s="22"/>
      <c r="M25" s="22"/>
      <c r="N25" s="28" t="s">
        <v>176</v>
      </c>
    </row>
    <row r="26" spans="1:14" ht="12.95" customHeight="1">
      <c r="A26" s="24" t="s">
        <v>178</v>
      </c>
      <c r="B26" s="24"/>
      <c r="C26" s="33" t="s">
        <v>211</v>
      </c>
      <c r="D26" s="33" t="s">
        <v>197</v>
      </c>
      <c r="E26" s="33" t="s">
        <v>238</v>
      </c>
      <c r="F26" s="23" t="str">
        <f>IF(業者カード!F23="","",業者カード!F23)</f>
        <v/>
      </c>
      <c r="G26" s="22"/>
      <c r="H26" s="22"/>
      <c r="I26" s="22"/>
      <c r="J26" s="22"/>
      <c r="K26" s="22"/>
      <c r="L26" s="22"/>
      <c r="M26" s="22"/>
      <c r="N26" s="28" t="s">
        <v>177</v>
      </c>
    </row>
    <row r="27" spans="1:14" s="29" customFormat="1" ht="12.95" customHeight="1">
      <c r="A27" s="27"/>
      <c r="B27" s="27"/>
      <c r="F27" s="28"/>
      <c r="G27" s="28"/>
      <c r="H27" s="28"/>
      <c r="I27" s="28"/>
      <c r="J27" s="28"/>
      <c r="K27" s="28"/>
      <c r="L27" s="28"/>
      <c r="M27" s="28"/>
      <c r="N27" s="28"/>
    </row>
    <row r="28" spans="1:14" ht="12.95" customHeight="1">
      <c r="A28" s="24" t="s">
        <v>109</v>
      </c>
      <c r="B28" s="24"/>
      <c r="C28" s="32"/>
      <c r="D28" s="32"/>
      <c r="E28" s="32"/>
      <c r="F28" s="22"/>
      <c r="G28" s="22"/>
      <c r="H28" s="22"/>
      <c r="I28" s="22"/>
      <c r="J28" s="22"/>
      <c r="K28" s="22"/>
      <c r="L28" s="22"/>
      <c r="M28" s="22"/>
      <c r="N28" s="22" t="s">
        <v>182</v>
      </c>
    </row>
    <row r="29" spans="1:14" ht="12.95" customHeight="1">
      <c r="A29" s="24" t="s">
        <v>110</v>
      </c>
      <c r="B29" s="24"/>
      <c r="C29" s="33" t="s">
        <v>211</v>
      </c>
      <c r="D29" s="33" t="s">
        <v>267</v>
      </c>
      <c r="E29" s="33" t="s">
        <v>239</v>
      </c>
      <c r="F29" s="23" t="str">
        <f>IF(業者カード!Q27="","",業者カード!AH27)</f>
        <v/>
      </c>
      <c r="G29" s="22"/>
      <c r="H29" s="22"/>
      <c r="I29" s="22"/>
      <c r="J29" s="22"/>
      <c r="K29" s="22"/>
      <c r="L29" s="22"/>
      <c r="M29" s="22"/>
      <c r="N29" s="28" t="s">
        <v>11</v>
      </c>
    </row>
    <row r="30" spans="1:14" ht="12.95" customHeight="1">
      <c r="A30" s="24" t="s">
        <v>111</v>
      </c>
      <c r="B30" s="24"/>
      <c r="C30" s="33" t="s">
        <v>211</v>
      </c>
      <c r="D30" s="33" t="s">
        <v>267</v>
      </c>
      <c r="E30" s="33" t="s">
        <v>240</v>
      </c>
      <c r="F30" s="23" t="str">
        <f>IF(業者カード!Q26="","",業者カード!AH26)</f>
        <v/>
      </c>
      <c r="G30" s="22"/>
      <c r="H30" s="22"/>
      <c r="I30" s="22"/>
      <c r="J30" s="22"/>
      <c r="K30" s="22"/>
      <c r="L30" s="22"/>
      <c r="M30" s="22"/>
      <c r="N30" s="28" t="s">
        <v>173</v>
      </c>
    </row>
    <row r="31" spans="1:14" ht="12.95" customHeight="1">
      <c r="A31" s="24" t="s">
        <v>165</v>
      </c>
      <c r="B31" s="24"/>
      <c r="C31" s="33" t="s">
        <v>211</v>
      </c>
      <c r="D31" s="33" t="s">
        <v>267</v>
      </c>
      <c r="E31" s="33" t="s">
        <v>241</v>
      </c>
      <c r="F31" s="23" t="str">
        <f>IF(業者カード!AH28="","",業者カード!AH28)</f>
        <v/>
      </c>
      <c r="G31" s="22"/>
      <c r="H31" s="22"/>
      <c r="I31" s="22"/>
      <c r="J31" s="22"/>
      <c r="K31" s="22"/>
      <c r="L31" s="22"/>
      <c r="M31" s="22"/>
      <c r="N31" s="28" t="s">
        <v>175</v>
      </c>
    </row>
    <row r="32" spans="1:14" ht="12.95" customHeight="1">
      <c r="A32" s="24" t="s">
        <v>1</v>
      </c>
      <c r="B32" s="24"/>
      <c r="C32" s="33" t="s">
        <v>211</v>
      </c>
      <c r="D32" s="33" t="s">
        <v>267</v>
      </c>
      <c r="E32" s="33" t="s">
        <v>242</v>
      </c>
      <c r="F32" s="23" t="str">
        <f>IF(業者カード!AH29="","",業者カード!AH29)</f>
        <v/>
      </c>
      <c r="G32" s="22"/>
      <c r="H32" s="22"/>
      <c r="I32" s="22"/>
      <c r="J32" s="22"/>
      <c r="K32" s="22"/>
      <c r="L32" s="22"/>
      <c r="M32" s="22"/>
      <c r="N32" s="28" t="s">
        <v>1</v>
      </c>
    </row>
    <row r="33" spans="1:14" ht="12.95" customHeight="1">
      <c r="A33" s="24" t="s">
        <v>105</v>
      </c>
      <c r="B33" s="24" t="s">
        <v>106</v>
      </c>
      <c r="C33" s="33" t="s">
        <v>211</v>
      </c>
      <c r="D33" s="33" t="s">
        <v>267</v>
      </c>
      <c r="E33" s="33" t="s">
        <v>243</v>
      </c>
      <c r="F33" s="23" t="str">
        <f>IF(業者カード!H33="","",業者カード!H33)</f>
        <v/>
      </c>
      <c r="G33" s="22"/>
      <c r="H33" s="22"/>
      <c r="I33" s="22"/>
      <c r="J33" s="22"/>
      <c r="K33" s="22"/>
      <c r="L33" s="22"/>
      <c r="M33" s="22"/>
      <c r="N33" s="28" t="s">
        <v>106</v>
      </c>
    </row>
    <row r="34" spans="1:14" ht="12.95" customHeight="1">
      <c r="A34" s="24"/>
      <c r="B34" s="24" t="s">
        <v>107</v>
      </c>
      <c r="C34" s="33" t="s">
        <v>211</v>
      </c>
      <c r="D34" s="33" t="s">
        <v>267</v>
      </c>
      <c r="E34" s="33" t="s">
        <v>244</v>
      </c>
      <c r="F34" s="23" t="str">
        <f>IF(業者カード!Q33="","",業者カード!Q33)</f>
        <v/>
      </c>
      <c r="G34" s="22"/>
      <c r="H34" s="22"/>
      <c r="I34" s="22"/>
      <c r="J34" s="22"/>
      <c r="K34" s="22"/>
      <c r="L34" s="22"/>
      <c r="M34" s="22"/>
      <c r="N34" s="28" t="s">
        <v>107</v>
      </c>
    </row>
    <row r="35" spans="1:14" ht="12.95" customHeight="1">
      <c r="A35" s="24"/>
      <c r="B35" s="24" t="s">
        <v>8</v>
      </c>
      <c r="C35" s="33" t="s">
        <v>211</v>
      </c>
      <c r="D35" s="33" t="s">
        <v>267</v>
      </c>
      <c r="E35" s="33" t="s">
        <v>245</v>
      </c>
      <c r="F35" s="23" t="str">
        <f>IF(業者カード!Q32="","",業者カード!Q32)</f>
        <v/>
      </c>
      <c r="G35" s="22"/>
      <c r="H35" s="22"/>
      <c r="I35" s="22"/>
      <c r="J35" s="22"/>
      <c r="K35" s="22"/>
      <c r="L35" s="22"/>
      <c r="M35" s="22"/>
      <c r="N35" s="28" t="s">
        <v>172</v>
      </c>
    </row>
    <row r="36" spans="1:14" ht="12.95" customHeight="1">
      <c r="A36" s="24" t="s">
        <v>108</v>
      </c>
      <c r="B36" s="24"/>
      <c r="C36" s="33" t="s">
        <v>211</v>
      </c>
      <c r="D36" s="33" t="s">
        <v>267</v>
      </c>
      <c r="E36" s="33" t="s">
        <v>246</v>
      </c>
      <c r="F36" s="23" t="str">
        <f>IF(業者カード!F34="","",業者カード!F34)</f>
        <v/>
      </c>
      <c r="G36" s="22"/>
      <c r="H36" s="22"/>
      <c r="I36" s="22"/>
      <c r="J36" s="22"/>
      <c r="K36" s="22"/>
      <c r="L36" s="22"/>
      <c r="M36" s="22"/>
      <c r="N36" s="28" t="s">
        <v>108</v>
      </c>
    </row>
    <row r="37" spans="1:14" ht="12.95" customHeight="1">
      <c r="A37" s="24" t="s">
        <v>176</v>
      </c>
      <c r="B37" s="24"/>
      <c r="C37" s="33" t="s">
        <v>211</v>
      </c>
      <c r="D37" s="33" t="s">
        <v>267</v>
      </c>
      <c r="E37" s="33" t="s">
        <v>247</v>
      </c>
      <c r="F37" s="23" t="str">
        <f>IF(業者カード!F35="","",業者カード!F35)</f>
        <v/>
      </c>
      <c r="G37" s="22"/>
      <c r="H37" s="22"/>
      <c r="I37" s="22"/>
      <c r="J37" s="22"/>
      <c r="K37" s="22"/>
      <c r="L37" s="22"/>
      <c r="M37" s="22"/>
      <c r="N37" s="28" t="s">
        <v>176</v>
      </c>
    </row>
    <row r="38" spans="1:14" ht="12.95" customHeight="1">
      <c r="A38" s="24" t="s">
        <v>178</v>
      </c>
      <c r="B38" s="24"/>
      <c r="C38" s="33" t="s">
        <v>211</v>
      </c>
      <c r="D38" s="33" t="s">
        <v>267</v>
      </c>
      <c r="E38" s="33" t="s">
        <v>248</v>
      </c>
      <c r="F38" s="23" t="str">
        <f>IF(業者カード!F36="","",業者カード!F36)</f>
        <v/>
      </c>
      <c r="G38" s="22"/>
      <c r="H38" s="22"/>
      <c r="I38" s="22"/>
      <c r="J38" s="22"/>
      <c r="K38" s="22"/>
      <c r="L38" s="22"/>
      <c r="M38" s="22"/>
      <c r="N38" s="28" t="s">
        <v>177</v>
      </c>
    </row>
    <row r="39" spans="1:14" s="29" customFormat="1" ht="12.95" customHeight="1">
      <c r="A39" s="27"/>
      <c r="B39" s="27"/>
      <c r="F39" s="28"/>
      <c r="G39" s="28"/>
      <c r="H39" s="28"/>
      <c r="I39" s="28"/>
      <c r="J39" s="28"/>
      <c r="K39" s="28"/>
      <c r="L39" s="28"/>
      <c r="M39" s="28"/>
      <c r="N39" s="28"/>
    </row>
    <row r="40" spans="1:14" s="29" customFormat="1" ht="12.95" customHeight="1">
      <c r="A40" s="24"/>
      <c r="B40" s="24"/>
      <c r="C40" s="32"/>
      <c r="D40" s="32"/>
      <c r="E40" s="32"/>
      <c r="F40" s="22"/>
      <c r="G40" s="22"/>
      <c r="H40" s="22"/>
      <c r="I40" s="22"/>
      <c r="J40" s="22"/>
      <c r="K40" s="22"/>
      <c r="L40" s="22"/>
      <c r="M40" s="22"/>
      <c r="N40" s="22" t="s">
        <v>171</v>
      </c>
    </row>
    <row r="41" spans="1:14" ht="12.95" customHeight="1">
      <c r="A41" s="24" t="s">
        <v>112</v>
      </c>
      <c r="B41" s="24"/>
      <c r="C41" s="33" t="s">
        <v>211</v>
      </c>
      <c r="D41" s="33" t="s">
        <v>267</v>
      </c>
      <c r="E41" s="33" t="s">
        <v>249</v>
      </c>
      <c r="F41" s="23" t="str">
        <f>IF(業者カード!F38="","",業者カード!F38)</f>
        <v/>
      </c>
      <c r="G41" s="22"/>
      <c r="H41" s="22"/>
      <c r="I41" s="22"/>
      <c r="J41" s="22"/>
      <c r="K41" s="22"/>
      <c r="L41" s="22"/>
      <c r="M41" s="22"/>
      <c r="N41" s="28" t="s">
        <v>112</v>
      </c>
    </row>
    <row r="42" spans="1:14" ht="12.95" customHeight="1">
      <c r="A42" s="24" t="s">
        <v>113</v>
      </c>
      <c r="B42" s="24"/>
      <c r="C42" s="33" t="s">
        <v>211</v>
      </c>
      <c r="D42" s="33" t="s">
        <v>267</v>
      </c>
      <c r="E42" s="33" t="s">
        <v>250</v>
      </c>
      <c r="F42" s="23" t="str">
        <f>IF(業者カード!W38="","",業者カード!W38)</f>
        <v/>
      </c>
      <c r="G42" s="22"/>
      <c r="H42" s="22"/>
      <c r="I42" s="22"/>
      <c r="J42" s="22"/>
      <c r="K42" s="22"/>
      <c r="L42" s="22"/>
      <c r="M42" s="22"/>
      <c r="N42" s="28" t="s">
        <v>113</v>
      </c>
    </row>
    <row r="43" spans="1:14" ht="12.95" customHeight="1">
      <c r="A43" s="24" t="s">
        <v>114</v>
      </c>
      <c r="B43" s="24"/>
      <c r="C43" s="33" t="s">
        <v>211</v>
      </c>
      <c r="D43" s="33" t="s">
        <v>267</v>
      </c>
      <c r="E43" s="33" t="s">
        <v>251</v>
      </c>
      <c r="F43" s="23" t="str">
        <f>IF(業者カード!F39="","",業者カード!F39)</f>
        <v/>
      </c>
      <c r="G43" s="22"/>
      <c r="H43" s="22"/>
      <c r="I43" s="22"/>
      <c r="J43" s="22"/>
      <c r="K43" s="22"/>
      <c r="L43" s="22"/>
      <c r="M43" s="22"/>
      <c r="N43" s="28" t="s">
        <v>179</v>
      </c>
    </row>
    <row r="44" spans="1:14" ht="12.95" customHeight="1">
      <c r="A44" s="24" t="s">
        <v>115</v>
      </c>
      <c r="B44" s="24"/>
      <c r="C44" s="33" t="s">
        <v>211</v>
      </c>
      <c r="D44" s="33" t="s">
        <v>267</v>
      </c>
      <c r="E44" s="33" t="s">
        <v>252</v>
      </c>
      <c r="F44" s="23" t="str">
        <f>IF(業者カード!U39="","",業者カード!U39)</f>
        <v/>
      </c>
      <c r="G44" s="22"/>
      <c r="H44" s="22"/>
      <c r="I44" s="22"/>
      <c r="J44" s="22"/>
      <c r="K44" s="22"/>
      <c r="L44" s="22"/>
      <c r="M44" s="22"/>
      <c r="N44" s="28" t="s">
        <v>180</v>
      </c>
    </row>
    <row r="45" spans="1:14" ht="12.95" customHeight="1">
      <c r="A45" s="24" t="s">
        <v>116</v>
      </c>
      <c r="B45" s="24"/>
      <c r="C45" s="33" t="s">
        <v>211</v>
      </c>
      <c r="D45" s="33" t="s">
        <v>267</v>
      </c>
      <c r="E45" s="33" t="s">
        <v>253</v>
      </c>
      <c r="F45" s="23" t="str">
        <f>IF(業者カード!AC39="","",業者カード!AC39)</f>
        <v/>
      </c>
      <c r="G45" s="22"/>
      <c r="H45" s="22"/>
      <c r="I45" s="22"/>
      <c r="J45" s="22"/>
      <c r="K45" s="22"/>
      <c r="L45" s="22"/>
      <c r="M45" s="22"/>
      <c r="N45" s="28" t="s">
        <v>181</v>
      </c>
    </row>
    <row r="46" spans="1:14" s="29" customFormat="1" ht="12.95" customHeight="1">
      <c r="A46" s="27"/>
      <c r="B46" s="27"/>
      <c r="F46" s="28"/>
      <c r="G46" s="28"/>
      <c r="H46" s="28"/>
      <c r="I46" s="28"/>
      <c r="J46" s="28"/>
      <c r="K46" s="28"/>
      <c r="L46" s="28"/>
      <c r="M46" s="28"/>
      <c r="N46" s="28"/>
    </row>
    <row r="47" spans="1:14" ht="12.95" customHeight="1">
      <c r="A47" s="25" t="s">
        <v>71</v>
      </c>
      <c r="B47" s="24"/>
      <c r="C47" s="32"/>
      <c r="D47" s="32"/>
      <c r="E47" s="32"/>
      <c r="F47" s="22"/>
      <c r="G47" s="22"/>
      <c r="H47" s="22"/>
      <c r="I47" s="22"/>
      <c r="J47" s="22"/>
      <c r="K47" s="22"/>
      <c r="L47" s="22"/>
      <c r="M47" s="22"/>
      <c r="N47" s="22" t="s">
        <v>183</v>
      </c>
    </row>
    <row r="48" spans="1:14" ht="12.95" customHeight="1">
      <c r="A48" s="24" t="s">
        <v>117</v>
      </c>
      <c r="B48" s="24"/>
      <c r="C48" s="33" t="s">
        <v>211</v>
      </c>
      <c r="D48" s="33" t="s">
        <v>267</v>
      </c>
      <c r="E48" s="33" t="s">
        <v>254</v>
      </c>
      <c r="F48" s="23" t="str">
        <f>IF(業者カード!H43="","",業者カード!H43)</f>
        <v/>
      </c>
      <c r="G48" s="22"/>
      <c r="H48" s="22"/>
      <c r="I48" s="22"/>
      <c r="J48" s="22"/>
      <c r="K48" s="22"/>
      <c r="L48" s="22"/>
      <c r="M48" s="22"/>
      <c r="N48" s="28" t="s">
        <v>29</v>
      </c>
    </row>
    <row r="49" spans="1:14" ht="12.95" customHeight="1">
      <c r="A49" s="24" t="s">
        <v>107</v>
      </c>
      <c r="B49" s="24"/>
      <c r="C49" s="33" t="s">
        <v>211</v>
      </c>
      <c r="D49" s="33" t="s">
        <v>267</v>
      </c>
      <c r="E49" s="33" t="s">
        <v>255</v>
      </c>
      <c r="F49" s="23" t="str">
        <f>IF(業者カード!Q43="","",業者カード!Q43)</f>
        <v/>
      </c>
      <c r="G49" s="22"/>
      <c r="H49" s="22"/>
      <c r="I49" s="22"/>
      <c r="J49" s="22"/>
      <c r="K49" s="22"/>
      <c r="L49" s="22"/>
      <c r="M49" s="22"/>
      <c r="N49" s="28" t="s">
        <v>10</v>
      </c>
    </row>
    <row r="50" spans="1:14" ht="12.95" customHeight="1">
      <c r="A50" s="24" t="s">
        <v>111</v>
      </c>
      <c r="B50" s="24"/>
      <c r="C50" s="33" t="s">
        <v>211</v>
      </c>
      <c r="D50" s="33" t="s">
        <v>267</v>
      </c>
      <c r="E50" s="33" t="s">
        <v>256</v>
      </c>
      <c r="F50" s="23" t="str">
        <f>IF(業者カード!Q42="","",業者カード!Q42)</f>
        <v/>
      </c>
      <c r="G50" s="22"/>
      <c r="H50" s="22"/>
      <c r="I50" s="22"/>
      <c r="J50" s="22"/>
      <c r="K50" s="22"/>
      <c r="L50" s="22"/>
      <c r="M50" s="22"/>
      <c r="N50" s="28" t="s">
        <v>173</v>
      </c>
    </row>
    <row r="51" spans="1:14" ht="12.95" customHeight="1">
      <c r="A51" s="24" t="s">
        <v>108</v>
      </c>
      <c r="B51" s="24"/>
      <c r="C51" s="33" t="s">
        <v>211</v>
      </c>
      <c r="D51" s="33" t="s">
        <v>267</v>
      </c>
      <c r="E51" s="33" t="s">
        <v>257</v>
      </c>
      <c r="F51" s="23" t="str">
        <f>IF(業者カード!F44="","",業者カード!F44)</f>
        <v/>
      </c>
      <c r="G51" s="22"/>
      <c r="H51" s="22"/>
      <c r="I51" s="22"/>
      <c r="J51" s="22"/>
      <c r="K51" s="22"/>
      <c r="L51" s="22"/>
      <c r="M51" s="22"/>
      <c r="N51" s="28" t="s">
        <v>108</v>
      </c>
    </row>
    <row r="52" spans="1:14" ht="12.95" customHeight="1">
      <c r="A52" s="24" t="s">
        <v>176</v>
      </c>
      <c r="B52" s="24"/>
      <c r="C52" s="33" t="s">
        <v>211</v>
      </c>
      <c r="D52" s="33" t="s">
        <v>267</v>
      </c>
      <c r="E52" s="33" t="s">
        <v>258</v>
      </c>
      <c r="F52" s="23" t="str">
        <f>IF(業者カード!F45="","",業者カード!F45)</f>
        <v/>
      </c>
      <c r="G52" s="22"/>
      <c r="H52" s="22"/>
      <c r="I52" s="22"/>
      <c r="J52" s="22"/>
      <c r="K52" s="22"/>
      <c r="L52" s="22"/>
      <c r="M52" s="22"/>
      <c r="N52" s="28" t="s">
        <v>176</v>
      </c>
    </row>
    <row r="53" spans="1:14" ht="12.95" customHeight="1">
      <c r="A53" s="24" t="s">
        <v>178</v>
      </c>
      <c r="B53" s="24"/>
      <c r="C53" s="33" t="s">
        <v>211</v>
      </c>
      <c r="D53" s="33" t="s">
        <v>267</v>
      </c>
      <c r="E53" s="33" t="s">
        <v>259</v>
      </c>
      <c r="F53" s="23" t="str">
        <f>IF(業者カード!F46="","",業者カード!F46)</f>
        <v/>
      </c>
      <c r="G53" s="22"/>
      <c r="H53" s="22"/>
      <c r="I53" s="22"/>
      <c r="J53" s="22"/>
      <c r="K53" s="22"/>
      <c r="L53" s="22"/>
      <c r="M53" s="22"/>
      <c r="N53" s="28" t="s">
        <v>177</v>
      </c>
    </row>
    <row r="54" spans="1:14" s="29" customFormat="1" ht="12.95" customHeight="1">
      <c r="A54" s="27"/>
      <c r="B54" s="27"/>
      <c r="F54" s="28"/>
      <c r="G54" s="28"/>
      <c r="H54" s="28"/>
      <c r="I54" s="28"/>
      <c r="J54" s="28"/>
      <c r="K54" s="28"/>
      <c r="L54" s="28"/>
      <c r="M54" s="28"/>
      <c r="N54" s="28"/>
    </row>
    <row r="55" spans="1:14" s="29" customFormat="1" ht="12.95" customHeight="1">
      <c r="A55" s="27"/>
      <c r="B55" s="27"/>
      <c r="F55" s="28"/>
      <c r="G55" s="28"/>
      <c r="H55" s="28"/>
      <c r="I55" s="28"/>
      <c r="J55" s="28"/>
      <c r="K55" s="28"/>
      <c r="L55" s="28"/>
      <c r="M55" s="28"/>
      <c r="N55" s="28"/>
    </row>
    <row r="56" spans="1:14" s="29" customFormat="1" ht="12.95" customHeight="1">
      <c r="A56" s="27"/>
      <c r="B56" s="27"/>
      <c r="F56" s="28"/>
      <c r="G56" s="28"/>
      <c r="H56" s="28"/>
      <c r="I56" s="28"/>
      <c r="J56" s="28"/>
      <c r="K56" s="28"/>
      <c r="L56" s="28"/>
      <c r="M56" s="28"/>
      <c r="N56" s="28"/>
    </row>
    <row r="57" spans="1:14" s="29" customFormat="1" ht="12.95" customHeight="1">
      <c r="A57" s="27"/>
      <c r="B57" s="27"/>
      <c r="F57" s="28"/>
      <c r="G57" s="28"/>
      <c r="H57" s="28"/>
      <c r="I57" s="28"/>
      <c r="J57" s="28"/>
      <c r="K57" s="28"/>
      <c r="L57" s="28"/>
      <c r="M57" s="28"/>
      <c r="N57" s="28"/>
    </row>
    <row r="58" spans="1:14" ht="12.95" customHeight="1">
      <c r="A58" s="24" t="s">
        <v>118</v>
      </c>
      <c r="B58" s="24"/>
      <c r="C58" s="32"/>
      <c r="D58" s="32"/>
      <c r="E58" s="32"/>
      <c r="F58" s="22" t="s">
        <v>99</v>
      </c>
      <c r="G58" s="22" t="s">
        <v>158</v>
      </c>
      <c r="H58" s="22"/>
      <c r="I58" s="22"/>
      <c r="J58" s="22"/>
      <c r="K58" s="22"/>
      <c r="L58" s="22"/>
      <c r="M58" s="22"/>
      <c r="N58" s="22" t="s">
        <v>185</v>
      </c>
    </row>
    <row r="59" spans="1:14" ht="12.95" customHeight="1">
      <c r="A59" s="24" t="s">
        <v>119</v>
      </c>
      <c r="B59" s="24"/>
      <c r="C59" s="33" t="s">
        <v>211</v>
      </c>
      <c r="D59" s="33" t="s">
        <v>198</v>
      </c>
      <c r="E59" s="33" t="s">
        <v>260</v>
      </c>
      <c r="F59" s="23" t="str">
        <f>IF(業者カード!AH50="","",業者カード!AH50)</f>
        <v/>
      </c>
      <c r="G59" s="22">
        <f>業者カード!G50</f>
        <v>0</v>
      </c>
      <c r="H59" s="22"/>
      <c r="I59" s="22"/>
      <c r="J59" s="22"/>
      <c r="K59" s="22"/>
      <c r="L59" s="22"/>
      <c r="M59" s="22"/>
      <c r="N59" s="28" t="s">
        <v>186</v>
      </c>
    </row>
    <row r="60" spans="1:14" ht="12.95" customHeight="1">
      <c r="A60" s="24" t="s">
        <v>120</v>
      </c>
      <c r="B60" s="24"/>
      <c r="C60" s="33" t="s">
        <v>211</v>
      </c>
      <c r="D60" s="33" t="s">
        <v>198</v>
      </c>
      <c r="E60" s="33" t="s">
        <v>261</v>
      </c>
      <c r="F60" s="23" t="str">
        <f>IF(業者カード!T50="","",業者カード!T50)</f>
        <v/>
      </c>
      <c r="G60" s="22"/>
      <c r="H60" s="22"/>
      <c r="I60" s="22"/>
      <c r="J60" s="22"/>
      <c r="K60" s="22"/>
      <c r="L60" s="22"/>
      <c r="M60" s="22"/>
      <c r="N60" s="28" t="s">
        <v>187</v>
      </c>
    </row>
    <row r="61" spans="1:14" ht="12.95" customHeight="1">
      <c r="A61" s="24" t="s">
        <v>121</v>
      </c>
      <c r="B61" s="24"/>
      <c r="C61" s="33" t="s">
        <v>211</v>
      </c>
      <c r="D61" s="33" t="s">
        <v>198</v>
      </c>
      <c r="E61" s="33" t="s">
        <v>270</v>
      </c>
      <c r="F61" s="60" t="str">
        <f>IF(業者カード!AB50="","",業者カード!AB50)</f>
        <v/>
      </c>
      <c r="G61" s="22"/>
      <c r="H61" s="22"/>
      <c r="I61" s="22"/>
      <c r="J61" s="22"/>
      <c r="K61" s="22"/>
      <c r="L61" s="22"/>
      <c r="M61" s="22"/>
      <c r="N61" s="28" t="s">
        <v>188</v>
      </c>
    </row>
    <row r="62" spans="1:14" ht="12.95" customHeight="1">
      <c r="A62" s="74" t="s">
        <v>119</v>
      </c>
      <c r="B62" s="74"/>
      <c r="C62" s="75" t="s">
        <v>492</v>
      </c>
      <c r="D62" s="75" t="s">
        <v>198</v>
      </c>
      <c r="E62" s="75"/>
      <c r="F62" s="76" t="e">
        <f>IF(業者カード!#REF!="","",業者カード!#REF!)</f>
        <v>#REF!</v>
      </c>
      <c r="G62" s="76" t="e">
        <f>業者カード!#REF!</f>
        <v>#REF!</v>
      </c>
      <c r="H62" s="76"/>
      <c r="I62" s="76"/>
      <c r="J62" s="76"/>
      <c r="K62" s="76"/>
      <c r="L62" s="76"/>
      <c r="M62" s="76"/>
      <c r="N62" s="30" t="s">
        <v>184</v>
      </c>
    </row>
    <row r="63" spans="1:14" ht="12.95" customHeight="1">
      <c r="A63" s="74" t="s">
        <v>120</v>
      </c>
      <c r="B63" s="74"/>
      <c r="C63" s="75" t="s">
        <v>492</v>
      </c>
      <c r="D63" s="75" t="s">
        <v>198</v>
      </c>
      <c r="E63" s="75"/>
      <c r="F63" s="76" t="e">
        <f>IF(業者カード!#REF!="","",業者カード!#REF!)</f>
        <v>#REF!</v>
      </c>
      <c r="G63" s="76"/>
      <c r="H63" s="76"/>
      <c r="I63" s="76"/>
      <c r="J63" s="76"/>
      <c r="K63" s="76"/>
      <c r="L63" s="76"/>
      <c r="M63" s="76"/>
      <c r="N63" s="30" t="s">
        <v>184</v>
      </c>
    </row>
    <row r="64" spans="1:14" ht="12.95" customHeight="1">
      <c r="A64" s="74" t="s">
        <v>121</v>
      </c>
      <c r="B64" s="74"/>
      <c r="C64" s="75" t="s">
        <v>492</v>
      </c>
      <c r="D64" s="75" t="s">
        <v>198</v>
      </c>
      <c r="E64" s="75"/>
      <c r="F64" s="77" t="e">
        <f>IF(業者カード!#REF!="","",業者カード!#REF!)</f>
        <v>#REF!</v>
      </c>
      <c r="G64" s="76"/>
      <c r="H64" s="76"/>
      <c r="I64" s="76"/>
      <c r="J64" s="76"/>
      <c r="K64" s="76"/>
      <c r="L64" s="76"/>
      <c r="M64" s="76"/>
      <c r="N64" s="30" t="s">
        <v>184</v>
      </c>
    </row>
    <row r="65" spans="1:14" ht="12.95" customHeight="1">
      <c r="A65" s="27"/>
      <c r="B65" s="27"/>
      <c r="F65" s="28"/>
      <c r="G65" s="28"/>
      <c r="H65" s="28"/>
      <c r="I65" s="28"/>
      <c r="J65" s="28"/>
      <c r="K65" s="28"/>
      <c r="L65" s="28"/>
      <c r="M65" s="28"/>
    </row>
    <row r="66" spans="1:14" ht="12.95" customHeight="1">
      <c r="A66" s="24" t="s">
        <v>122</v>
      </c>
      <c r="B66" s="24"/>
      <c r="C66" s="33" t="s">
        <v>211</v>
      </c>
      <c r="D66" s="33" t="s">
        <v>268</v>
      </c>
      <c r="E66" s="33" t="s">
        <v>262</v>
      </c>
      <c r="F66" s="23" t="str">
        <f>IF(業者カード!F52="","",業者カード!F52)</f>
        <v/>
      </c>
      <c r="G66" s="22"/>
      <c r="H66" s="22"/>
      <c r="I66" s="22"/>
      <c r="J66" s="22"/>
      <c r="K66" s="22"/>
      <c r="L66" s="22"/>
      <c r="M66" s="22"/>
      <c r="N66" s="28" t="s">
        <v>15</v>
      </c>
    </row>
    <row r="67" spans="1:14" ht="12.95" customHeight="1">
      <c r="A67" s="24" t="s">
        <v>123</v>
      </c>
      <c r="B67" s="24"/>
      <c r="C67" s="33" t="s">
        <v>211</v>
      </c>
      <c r="D67" s="33" t="s">
        <v>268</v>
      </c>
      <c r="E67" s="33" t="s">
        <v>263</v>
      </c>
      <c r="F67" s="23" t="str">
        <f>IF(業者カード!X52="","",業者カード!X52)</f>
        <v/>
      </c>
      <c r="G67" s="22"/>
      <c r="H67" s="22"/>
      <c r="I67" s="22"/>
      <c r="J67" s="22"/>
      <c r="K67" s="22"/>
      <c r="L67" s="22"/>
      <c r="M67" s="22"/>
      <c r="N67" s="30" t="s">
        <v>184</v>
      </c>
    </row>
    <row r="72" spans="1:14" ht="12.95" customHeight="1">
      <c r="A72" s="24" t="s">
        <v>124</v>
      </c>
      <c r="B72" s="24"/>
      <c r="C72" s="32"/>
      <c r="D72" s="32"/>
      <c r="E72" s="32"/>
      <c r="F72" s="22" t="s">
        <v>200</v>
      </c>
      <c r="G72" s="22" t="s">
        <v>201</v>
      </c>
      <c r="H72" s="22" t="s">
        <v>202</v>
      </c>
      <c r="I72" s="22" t="s">
        <v>203</v>
      </c>
      <c r="J72" s="22" t="s">
        <v>220</v>
      </c>
      <c r="K72" s="22"/>
      <c r="L72" s="22"/>
      <c r="M72" s="22"/>
      <c r="N72" s="22" t="s">
        <v>185</v>
      </c>
    </row>
    <row r="73" spans="1:14" ht="12.95" customHeight="1">
      <c r="A73" s="24"/>
      <c r="B73" s="24"/>
      <c r="C73" s="33" t="s">
        <v>209</v>
      </c>
      <c r="D73" s="33" t="s">
        <v>199</v>
      </c>
      <c r="E73" s="33" t="s">
        <v>264</v>
      </c>
      <c r="F73" s="42" t="s">
        <v>269</v>
      </c>
      <c r="G73" s="35" t="s">
        <v>204</v>
      </c>
      <c r="H73" s="35" t="s">
        <v>205</v>
      </c>
      <c r="I73" s="35" t="s">
        <v>206</v>
      </c>
      <c r="J73" s="35" t="s">
        <v>219</v>
      </c>
      <c r="K73" s="35"/>
      <c r="L73" s="35"/>
      <c r="M73" s="35"/>
      <c r="N73" s="35"/>
    </row>
    <row r="74" spans="1:14" ht="12.95" customHeight="1">
      <c r="A74" s="24" t="s">
        <v>73</v>
      </c>
      <c r="B74" s="24"/>
      <c r="C74" s="33" t="s">
        <v>210</v>
      </c>
      <c r="D74" s="33" t="s">
        <v>199</v>
      </c>
      <c r="E74" s="44">
        <v>0</v>
      </c>
      <c r="F74" s="23" t="str">
        <f>業者カード!AH58</f>
        <v/>
      </c>
      <c r="G74" s="23">
        <f>業者カード!Q58</f>
        <v>0</v>
      </c>
      <c r="H74" s="23">
        <f>業者カード!V58</f>
        <v>0</v>
      </c>
      <c r="I74" s="23">
        <f>業者カード!AB58</f>
        <v>0</v>
      </c>
      <c r="J74" s="31" t="e">
        <f>VLOOKUP(E74,業者カード!$AH$92:$AJ$96,3,FALSE)</f>
        <v>#N/A</v>
      </c>
      <c r="K74" s="31"/>
      <c r="L74" s="31"/>
      <c r="M74" s="31"/>
    </row>
    <row r="75" spans="1:14" ht="12.95" customHeight="1">
      <c r="A75" s="24" t="s">
        <v>125</v>
      </c>
      <c r="B75" s="24"/>
      <c r="C75" s="33" t="s">
        <v>210</v>
      </c>
      <c r="D75" s="33" t="s">
        <v>199</v>
      </c>
      <c r="E75" s="43">
        <v>1</v>
      </c>
      <c r="F75" s="23" t="str">
        <f>業者カード!AH59</f>
        <v/>
      </c>
      <c r="G75" s="23">
        <f>業者カード!Q59</f>
        <v>0</v>
      </c>
      <c r="H75" s="23">
        <f>業者カード!V59</f>
        <v>0</v>
      </c>
      <c r="I75" s="23">
        <f>業者カード!AB59</f>
        <v>0</v>
      </c>
      <c r="J75" s="31" t="e">
        <f>VLOOKUP(E75,業者カード!$AH$92:$AJ$96,3,FALSE)</f>
        <v>#N/A</v>
      </c>
      <c r="K75" s="31"/>
      <c r="L75" s="31"/>
      <c r="M75" s="31"/>
    </row>
    <row r="76" spans="1:14" ht="12.95" customHeight="1">
      <c r="A76" s="24" t="s">
        <v>126</v>
      </c>
      <c r="B76" s="24"/>
      <c r="C76" s="33" t="s">
        <v>210</v>
      </c>
      <c r="D76" s="33" t="s">
        <v>199</v>
      </c>
      <c r="E76" s="43">
        <v>2</v>
      </c>
      <c r="F76" s="23" t="str">
        <f>業者カード!AH60</f>
        <v/>
      </c>
      <c r="G76" s="23">
        <f>業者カード!Q60</f>
        <v>0</v>
      </c>
      <c r="H76" s="23">
        <f>業者カード!V60</f>
        <v>0</v>
      </c>
      <c r="I76" s="23">
        <f>業者カード!AB60</f>
        <v>0</v>
      </c>
      <c r="J76" s="31" t="e">
        <f>VLOOKUP(E76,業者カード!$AH$92:$AJ$96,3,FALSE)</f>
        <v>#N/A</v>
      </c>
      <c r="K76" s="31"/>
      <c r="L76" s="31"/>
      <c r="M76" s="31"/>
    </row>
    <row r="77" spans="1:14" ht="12.95" customHeight="1">
      <c r="A77" s="24" t="s">
        <v>97</v>
      </c>
      <c r="B77" s="24"/>
      <c r="C77" s="33" t="s">
        <v>210</v>
      </c>
      <c r="D77" s="33" t="s">
        <v>199</v>
      </c>
      <c r="E77" s="43">
        <v>3</v>
      </c>
      <c r="F77" s="23" t="str">
        <f>業者カード!AH61</f>
        <v/>
      </c>
      <c r="G77" s="23">
        <f>業者カード!Q61</f>
        <v>0</v>
      </c>
      <c r="H77" s="23">
        <f>業者カード!V61</f>
        <v>0</v>
      </c>
      <c r="I77" s="23">
        <f>業者カード!AB61</f>
        <v>0</v>
      </c>
      <c r="J77" s="31" t="e">
        <f>VLOOKUP(E77,業者カード!$AH$92:$AJ$96,3,FALSE)</f>
        <v>#N/A</v>
      </c>
      <c r="K77" s="31"/>
      <c r="L77" s="31"/>
      <c r="M77" s="31"/>
    </row>
    <row r="78" spans="1:14" ht="12.95" customHeight="1">
      <c r="A78" s="24" t="s">
        <v>96</v>
      </c>
      <c r="B78" s="24"/>
      <c r="C78" s="33" t="s">
        <v>210</v>
      </c>
      <c r="D78" s="33" t="s">
        <v>199</v>
      </c>
      <c r="E78" s="43">
        <v>4</v>
      </c>
      <c r="F78" s="23" t="str">
        <f>業者カード!AH62</f>
        <v/>
      </c>
      <c r="G78" s="23">
        <f>業者カード!Q62</f>
        <v>0</v>
      </c>
      <c r="H78" s="23">
        <f>業者カード!V62</f>
        <v>0</v>
      </c>
      <c r="I78" s="23">
        <f>業者カード!AB62</f>
        <v>0</v>
      </c>
      <c r="J78" s="31" t="e">
        <f>VLOOKUP(E78,業者カード!$AH$92:$AJ$96,3,FALSE)</f>
        <v>#N/A</v>
      </c>
      <c r="K78" s="31"/>
      <c r="L78" s="31"/>
      <c r="M78" s="31"/>
    </row>
    <row r="79" spans="1:14" ht="12.95" customHeight="1">
      <c r="A79" s="24" t="s">
        <v>127</v>
      </c>
      <c r="B79" s="24"/>
      <c r="C79" s="33" t="s">
        <v>210</v>
      </c>
      <c r="D79" s="33" t="s">
        <v>199</v>
      </c>
      <c r="E79" s="43">
        <v>5</v>
      </c>
      <c r="F79" s="23" t="str">
        <f>業者カード!AH63</f>
        <v/>
      </c>
      <c r="G79" s="23">
        <f>業者カード!Q63</f>
        <v>0</v>
      </c>
      <c r="H79" s="23">
        <f>業者カード!V63</f>
        <v>0</v>
      </c>
      <c r="I79" s="23">
        <f>業者カード!AB63</f>
        <v>0</v>
      </c>
      <c r="J79" s="31" t="e">
        <f>VLOOKUP(E79,業者カード!$AH$92:$AJ$96,3,FALSE)</f>
        <v>#N/A</v>
      </c>
      <c r="K79" s="31"/>
      <c r="L79" s="31"/>
      <c r="M79" s="31"/>
    </row>
    <row r="80" spans="1:14" ht="12.95" customHeight="1">
      <c r="A80" s="24" t="s">
        <v>128</v>
      </c>
      <c r="B80" s="24"/>
      <c r="C80" s="33" t="s">
        <v>210</v>
      </c>
      <c r="D80" s="33" t="s">
        <v>199</v>
      </c>
      <c r="E80" s="43">
        <v>6</v>
      </c>
      <c r="F80" s="23" t="str">
        <f>業者カード!AH64</f>
        <v/>
      </c>
      <c r="G80" s="23">
        <f>業者カード!Q64</f>
        <v>0</v>
      </c>
      <c r="H80" s="23">
        <f>業者カード!V64</f>
        <v>0</v>
      </c>
      <c r="I80" s="23">
        <f>業者カード!AB64</f>
        <v>0</v>
      </c>
      <c r="J80" s="31" t="e">
        <f>VLOOKUP(E80,業者カード!$AH$92:$AJ$96,3,FALSE)</f>
        <v>#N/A</v>
      </c>
      <c r="K80" s="31"/>
      <c r="L80" s="31"/>
      <c r="M80" s="31"/>
    </row>
    <row r="81" spans="1:13" ht="12.95" customHeight="1">
      <c r="A81" s="24" t="s">
        <v>129</v>
      </c>
      <c r="B81" s="24"/>
      <c r="C81" s="33" t="s">
        <v>210</v>
      </c>
      <c r="D81" s="33" t="s">
        <v>199</v>
      </c>
      <c r="E81" s="43">
        <v>7</v>
      </c>
      <c r="F81" s="23" t="str">
        <f>業者カード!AH65</f>
        <v/>
      </c>
      <c r="G81" s="23">
        <f>業者カード!Q65</f>
        <v>0</v>
      </c>
      <c r="H81" s="23">
        <f>業者カード!V65</f>
        <v>0</v>
      </c>
      <c r="I81" s="23">
        <f>業者カード!AB65</f>
        <v>0</v>
      </c>
      <c r="J81" s="31" t="e">
        <f>VLOOKUP(E81,業者カード!$AH$92:$AJ$96,3,FALSE)</f>
        <v>#N/A</v>
      </c>
      <c r="K81" s="31"/>
      <c r="L81" s="31"/>
      <c r="M81" s="31"/>
    </row>
    <row r="82" spans="1:13" ht="12.95" customHeight="1">
      <c r="A82" s="24" t="s">
        <v>130</v>
      </c>
      <c r="B82" s="24"/>
      <c r="C82" s="33" t="s">
        <v>210</v>
      </c>
      <c r="D82" s="33" t="s">
        <v>199</v>
      </c>
      <c r="E82" s="43">
        <v>8</v>
      </c>
      <c r="F82" s="23" t="str">
        <f>業者カード!AH66</f>
        <v/>
      </c>
      <c r="G82" s="23">
        <f>業者カード!Q66</f>
        <v>0</v>
      </c>
      <c r="H82" s="23">
        <f>業者カード!V66</f>
        <v>0</v>
      </c>
      <c r="I82" s="23">
        <f>業者カード!AB66</f>
        <v>0</v>
      </c>
      <c r="J82" s="31" t="e">
        <f>VLOOKUP(E82,業者カード!$AH$92:$AJ$96,3,FALSE)</f>
        <v>#N/A</v>
      </c>
      <c r="K82" s="31"/>
      <c r="L82" s="31"/>
      <c r="M82" s="31"/>
    </row>
    <row r="83" spans="1:13" ht="12.95" customHeight="1">
      <c r="A83" s="24" t="s">
        <v>131</v>
      </c>
      <c r="B83" s="24"/>
      <c r="C83" s="33" t="s">
        <v>210</v>
      </c>
      <c r="D83" s="33" t="s">
        <v>199</v>
      </c>
      <c r="E83" s="43">
        <v>9</v>
      </c>
      <c r="F83" s="23" t="str">
        <f>業者カード!AH67</f>
        <v/>
      </c>
      <c r="G83" s="23">
        <f>業者カード!Q67</f>
        <v>0</v>
      </c>
      <c r="H83" s="23">
        <f>業者カード!V67</f>
        <v>0</v>
      </c>
      <c r="I83" s="23">
        <f>業者カード!AB67</f>
        <v>0</v>
      </c>
      <c r="J83" s="31" t="e">
        <f>VLOOKUP(E83,業者カード!$AH$92:$AJ$96,3,FALSE)</f>
        <v>#N/A</v>
      </c>
      <c r="K83" s="31"/>
      <c r="L83" s="31"/>
      <c r="M83" s="31"/>
    </row>
    <row r="84" spans="1:13" ht="12.95" customHeight="1">
      <c r="A84" s="24" t="s">
        <v>132</v>
      </c>
      <c r="B84" s="24"/>
      <c r="C84" s="33" t="s">
        <v>210</v>
      </c>
      <c r="D84" s="33" t="s">
        <v>199</v>
      </c>
      <c r="E84" s="43">
        <v>10</v>
      </c>
      <c r="F84" s="23" t="str">
        <f>業者カード!AH68</f>
        <v/>
      </c>
      <c r="G84" s="23">
        <f>業者カード!Q68</f>
        <v>0</v>
      </c>
      <c r="H84" s="23">
        <f>業者カード!V68</f>
        <v>0</v>
      </c>
      <c r="I84" s="23">
        <f>業者カード!AB68</f>
        <v>0</v>
      </c>
      <c r="J84" s="31" t="e">
        <f>VLOOKUP(E84,業者カード!$AH$92:$AJ$96,3,FALSE)</f>
        <v>#N/A</v>
      </c>
      <c r="K84" s="31"/>
      <c r="L84" s="31"/>
      <c r="M84" s="31"/>
    </row>
    <row r="85" spans="1:13" ht="12.95" customHeight="1">
      <c r="A85" s="24" t="s">
        <v>133</v>
      </c>
      <c r="B85" s="24"/>
      <c r="C85" s="33" t="s">
        <v>210</v>
      </c>
      <c r="D85" s="33" t="s">
        <v>199</v>
      </c>
      <c r="E85" s="43">
        <v>11</v>
      </c>
      <c r="F85" s="23" t="str">
        <f>業者カード!AH69</f>
        <v/>
      </c>
      <c r="G85" s="23">
        <f>業者カード!Q69</f>
        <v>0</v>
      </c>
      <c r="H85" s="23">
        <f>業者カード!V69</f>
        <v>0</v>
      </c>
      <c r="I85" s="23">
        <f>業者カード!AB69</f>
        <v>0</v>
      </c>
      <c r="J85" s="31" t="e">
        <f>VLOOKUP(E85,業者カード!$AH$92:$AJ$96,3,FALSE)</f>
        <v>#N/A</v>
      </c>
      <c r="K85" s="31"/>
      <c r="L85" s="31"/>
      <c r="M85" s="31"/>
    </row>
    <row r="86" spans="1:13" ht="12.95" customHeight="1">
      <c r="A86" s="24" t="s">
        <v>134</v>
      </c>
      <c r="B86" s="24"/>
      <c r="C86" s="33" t="s">
        <v>210</v>
      </c>
      <c r="D86" s="33" t="s">
        <v>199</v>
      </c>
      <c r="E86" s="43">
        <v>12</v>
      </c>
      <c r="F86" s="23" t="str">
        <f>業者カード!AH70</f>
        <v/>
      </c>
      <c r="G86" s="23">
        <f>業者カード!Q70</f>
        <v>0</v>
      </c>
      <c r="H86" s="23">
        <f>業者カード!V70</f>
        <v>0</v>
      </c>
      <c r="I86" s="23">
        <f>業者カード!AB70</f>
        <v>0</v>
      </c>
      <c r="J86" s="31" t="e">
        <f>VLOOKUP(E86,業者カード!$AH$92:$AJ$96,3,FALSE)</f>
        <v>#N/A</v>
      </c>
      <c r="K86" s="31"/>
      <c r="L86" s="31"/>
      <c r="M86" s="31"/>
    </row>
    <row r="87" spans="1:13" ht="12.95" customHeight="1">
      <c r="A87" s="24" t="s">
        <v>135</v>
      </c>
      <c r="B87" s="24"/>
      <c r="C87" s="33" t="s">
        <v>210</v>
      </c>
      <c r="D87" s="33" t="s">
        <v>199</v>
      </c>
      <c r="E87" s="43">
        <v>13</v>
      </c>
      <c r="F87" s="23" t="str">
        <f>業者カード!AH71</f>
        <v/>
      </c>
      <c r="G87" s="23">
        <f>業者カード!Q71</f>
        <v>0</v>
      </c>
      <c r="H87" s="23">
        <f>業者カード!V71</f>
        <v>0</v>
      </c>
      <c r="I87" s="23">
        <f>業者カード!AB71</f>
        <v>0</v>
      </c>
      <c r="J87" s="31" t="e">
        <f>VLOOKUP(E87,業者カード!$AH$92:$AJ$96,3,FALSE)</f>
        <v>#N/A</v>
      </c>
      <c r="K87" s="31"/>
      <c r="L87" s="31"/>
      <c r="M87" s="31"/>
    </row>
    <row r="88" spans="1:13" ht="12.95" customHeight="1">
      <c r="A88" s="24" t="s">
        <v>136</v>
      </c>
      <c r="B88" s="24"/>
      <c r="C88" s="33" t="s">
        <v>210</v>
      </c>
      <c r="D88" s="33" t="s">
        <v>199</v>
      </c>
      <c r="E88" s="43">
        <v>14</v>
      </c>
      <c r="F88" s="23" t="str">
        <f>業者カード!AH72</f>
        <v/>
      </c>
      <c r="G88" s="23">
        <f>業者カード!Q72</f>
        <v>0</v>
      </c>
      <c r="H88" s="23">
        <f>業者カード!V72</f>
        <v>0</v>
      </c>
      <c r="I88" s="23">
        <f>業者カード!AB72</f>
        <v>0</v>
      </c>
      <c r="J88" s="31" t="e">
        <f>VLOOKUP(E88,業者カード!$AH$92:$AJ$96,3,FALSE)</f>
        <v>#N/A</v>
      </c>
      <c r="K88" s="31"/>
      <c r="L88" s="31"/>
      <c r="M88" s="31"/>
    </row>
    <row r="89" spans="1:13" ht="12.95" customHeight="1">
      <c r="A89" s="24" t="s">
        <v>137</v>
      </c>
      <c r="B89" s="24"/>
      <c r="C89" s="33" t="s">
        <v>210</v>
      </c>
      <c r="D89" s="33" t="s">
        <v>199</v>
      </c>
      <c r="E89" s="43">
        <v>15</v>
      </c>
      <c r="F89" s="23" t="str">
        <f>業者カード!AH73</f>
        <v/>
      </c>
      <c r="G89" s="23">
        <f>業者カード!Q73</f>
        <v>0</v>
      </c>
      <c r="H89" s="23">
        <f>業者カード!V73</f>
        <v>0</v>
      </c>
      <c r="I89" s="23">
        <f>業者カード!AB73</f>
        <v>0</v>
      </c>
      <c r="J89" s="31" t="e">
        <f>VLOOKUP(E89,業者カード!$AH$92:$AJ$96,3,FALSE)</f>
        <v>#N/A</v>
      </c>
      <c r="K89" s="31"/>
      <c r="L89" s="31"/>
      <c r="M89" s="31"/>
    </row>
    <row r="90" spans="1:13" ht="12.95" customHeight="1">
      <c r="A90" s="24" t="s">
        <v>138</v>
      </c>
      <c r="B90" s="24"/>
      <c r="C90" s="33" t="s">
        <v>210</v>
      </c>
      <c r="D90" s="33" t="s">
        <v>199</v>
      </c>
      <c r="E90" s="43">
        <v>16</v>
      </c>
      <c r="F90" s="23" t="str">
        <f>業者カード!AH74</f>
        <v/>
      </c>
      <c r="G90" s="23">
        <f>業者カード!Q74</f>
        <v>0</v>
      </c>
      <c r="H90" s="23">
        <f>業者カード!V74</f>
        <v>0</v>
      </c>
      <c r="I90" s="23">
        <f>業者カード!AB74</f>
        <v>0</v>
      </c>
      <c r="J90" s="31" t="e">
        <f>VLOOKUP(E90,業者カード!$AH$92:$AJ$96,3,FALSE)</f>
        <v>#N/A</v>
      </c>
      <c r="K90" s="31"/>
      <c r="L90" s="31"/>
      <c r="M90" s="31"/>
    </row>
    <row r="91" spans="1:13" ht="12.95" customHeight="1">
      <c r="A91" s="24" t="s">
        <v>139</v>
      </c>
      <c r="B91" s="24"/>
      <c r="C91" s="33" t="s">
        <v>210</v>
      </c>
      <c r="D91" s="33" t="s">
        <v>199</v>
      </c>
      <c r="E91" s="43">
        <v>17</v>
      </c>
      <c r="F91" s="23" t="str">
        <f>業者カード!AH75</f>
        <v/>
      </c>
      <c r="G91" s="23">
        <f>業者カード!Q75</f>
        <v>0</v>
      </c>
      <c r="H91" s="23">
        <f>業者カード!V75</f>
        <v>0</v>
      </c>
      <c r="I91" s="23">
        <f>業者カード!AB75</f>
        <v>0</v>
      </c>
      <c r="J91" s="31" t="e">
        <f>VLOOKUP(E91,業者カード!$AH$92:$AJ$96,3,FALSE)</f>
        <v>#N/A</v>
      </c>
      <c r="K91" s="31"/>
      <c r="L91" s="31"/>
      <c r="M91" s="31"/>
    </row>
    <row r="92" spans="1:13" ht="12.95" customHeight="1">
      <c r="A92" s="24" t="s">
        <v>140</v>
      </c>
      <c r="B92" s="24"/>
      <c r="C92" s="33" t="s">
        <v>210</v>
      </c>
      <c r="D92" s="33" t="s">
        <v>199</v>
      </c>
      <c r="E92" s="43">
        <v>18</v>
      </c>
      <c r="F92" s="23" t="str">
        <f>業者カード!AH76</f>
        <v/>
      </c>
      <c r="G92" s="23">
        <f>業者カード!Q76</f>
        <v>0</v>
      </c>
      <c r="H92" s="23">
        <f>業者カード!V76</f>
        <v>0</v>
      </c>
      <c r="I92" s="23">
        <f>業者カード!AB76</f>
        <v>0</v>
      </c>
      <c r="J92" s="31" t="e">
        <f>VLOOKUP(E92,業者カード!$AH$92:$AJ$96,3,FALSE)</f>
        <v>#N/A</v>
      </c>
      <c r="K92" s="31"/>
      <c r="L92" s="31"/>
      <c r="M92" s="31"/>
    </row>
    <row r="93" spans="1:13" ht="12.95" customHeight="1">
      <c r="A93" s="24" t="s">
        <v>141</v>
      </c>
      <c r="B93" s="24"/>
      <c r="C93" s="33" t="s">
        <v>210</v>
      </c>
      <c r="D93" s="33" t="s">
        <v>199</v>
      </c>
      <c r="E93" s="43">
        <v>19</v>
      </c>
      <c r="F93" s="23" t="str">
        <f>業者カード!AH77</f>
        <v/>
      </c>
      <c r="G93" s="23">
        <f>業者カード!Q77</f>
        <v>0</v>
      </c>
      <c r="H93" s="23">
        <f>業者カード!V77</f>
        <v>0</v>
      </c>
      <c r="I93" s="23">
        <f>業者カード!AB77</f>
        <v>0</v>
      </c>
      <c r="J93" s="31" t="e">
        <f>VLOOKUP(E93,業者カード!$AH$92:$AJ$96,3,FALSE)</f>
        <v>#N/A</v>
      </c>
      <c r="K93" s="31"/>
      <c r="L93" s="31"/>
      <c r="M93" s="31"/>
    </row>
    <row r="94" spans="1:13" ht="12.95" customHeight="1">
      <c r="A94" s="24" t="s">
        <v>142</v>
      </c>
      <c r="B94" s="24"/>
      <c r="C94" s="33" t="s">
        <v>210</v>
      </c>
      <c r="D94" s="33" t="s">
        <v>199</v>
      </c>
      <c r="E94" s="43">
        <v>20</v>
      </c>
      <c r="F94" s="23" t="str">
        <f>業者カード!AH78</f>
        <v/>
      </c>
      <c r="G94" s="23">
        <f>業者カード!Q78</f>
        <v>0</v>
      </c>
      <c r="H94" s="23">
        <f>業者カード!V78</f>
        <v>0</v>
      </c>
      <c r="I94" s="23">
        <f>業者カード!AB78</f>
        <v>0</v>
      </c>
      <c r="J94" s="31" t="e">
        <f>VLOOKUP(E94,業者カード!$AH$92:$AJ$96,3,FALSE)</f>
        <v>#N/A</v>
      </c>
      <c r="K94" s="31"/>
      <c r="L94" s="31"/>
      <c r="M94" s="31"/>
    </row>
    <row r="95" spans="1:13" ht="12.95" customHeight="1">
      <c r="A95" s="24" t="s">
        <v>143</v>
      </c>
      <c r="B95" s="24"/>
      <c r="C95" s="33" t="s">
        <v>210</v>
      </c>
      <c r="D95" s="33" t="s">
        <v>199</v>
      </c>
      <c r="E95" s="43">
        <v>21</v>
      </c>
      <c r="F95" s="23" t="str">
        <f>業者カード!AH79</f>
        <v/>
      </c>
      <c r="G95" s="23">
        <f>業者カード!Q79</f>
        <v>0</v>
      </c>
      <c r="H95" s="23">
        <f>業者カード!V79</f>
        <v>0</v>
      </c>
      <c r="I95" s="23">
        <f>業者カード!AB79</f>
        <v>0</v>
      </c>
      <c r="J95" s="31" t="e">
        <f>VLOOKUP(E95,業者カード!$AH$92:$AJ$96,3,FALSE)</f>
        <v>#N/A</v>
      </c>
      <c r="K95" s="31"/>
      <c r="L95" s="31"/>
      <c r="M95" s="31"/>
    </row>
    <row r="96" spans="1:13" ht="12.95" customHeight="1">
      <c r="A96" s="24" t="s">
        <v>144</v>
      </c>
      <c r="B96" s="24"/>
      <c r="C96" s="33" t="s">
        <v>210</v>
      </c>
      <c r="D96" s="33" t="s">
        <v>199</v>
      </c>
      <c r="E96" s="43">
        <v>22</v>
      </c>
      <c r="F96" s="23" t="str">
        <f>業者カード!AH80</f>
        <v/>
      </c>
      <c r="G96" s="23">
        <f>業者カード!Q80</f>
        <v>0</v>
      </c>
      <c r="H96" s="23">
        <f>業者カード!V80</f>
        <v>0</v>
      </c>
      <c r="I96" s="23">
        <f>業者カード!AB80</f>
        <v>0</v>
      </c>
      <c r="J96" s="31" t="e">
        <f>VLOOKUP(E96,業者カード!$AH$92:$AJ$96,3,FALSE)</f>
        <v>#N/A</v>
      </c>
      <c r="K96" s="31"/>
      <c r="L96" s="31"/>
      <c r="M96" s="31"/>
    </row>
    <row r="97" spans="1:14" ht="12.95" customHeight="1">
      <c r="A97" s="24" t="s">
        <v>145</v>
      </c>
      <c r="B97" s="24"/>
      <c r="C97" s="33" t="s">
        <v>210</v>
      </c>
      <c r="D97" s="33" t="s">
        <v>199</v>
      </c>
      <c r="E97" s="43">
        <v>23</v>
      </c>
      <c r="F97" s="23" t="str">
        <f>業者カード!AH81</f>
        <v/>
      </c>
      <c r="G97" s="23">
        <f>業者カード!Q81</f>
        <v>0</v>
      </c>
      <c r="H97" s="23">
        <f>業者カード!V81</f>
        <v>0</v>
      </c>
      <c r="I97" s="23">
        <f>業者カード!AB81</f>
        <v>0</v>
      </c>
      <c r="J97" s="31" t="e">
        <f>VLOOKUP(E97,業者カード!$AH$92:$AJ$96,3,FALSE)</f>
        <v>#N/A</v>
      </c>
      <c r="K97" s="31"/>
      <c r="L97" s="31"/>
      <c r="M97" s="31"/>
    </row>
    <row r="98" spans="1:14" ht="12.95" customHeight="1">
      <c r="A98" s="24" t="s">
        <v>146</v>
      </c>
      <c r="B98" s="24"/>
      <c r="C98" s="33" t="s">
        <v>210</v>
      </c>
      <c r="D98" s="33" t="s">
        <v>199</v>
      </c>
      <c r="E98" s="43">
        <v>24</v>
      </c>
      <c r="F98" s="23" t="str">
        <f>業者カード!AH82</f>
        <v/>
      </c>
      <c r="G98" s="23">
        <f>業者カード!Q82</f>
        <v>0</v>
      </c>
      <c r="H98" s="23">
        <f>業者カード!V82</f>
        <v>0</v>
      </c>
      <c r="I98" s="23">
        <f>業者カード!AB82</f>
        <v>0</v>
      </c>
      <c r="J98" s="31" t="e">
        <f>VLOOKUP(E98,業者カード!$AH$92:$AJ$96,3,FALSE)</f>
        <v>#N/A</v>
      </c>
      <c r="K98" s="31"/>
      <c r="L98" s="31"/>
      <c r="M98" s="31"/>
    </row>
    <row r="99" spans="1:14" ht="12.95" customHeight="1">
      <c r="A99" s="24" t="s">
        <v>147</v>
      </c>
      <c r="B99" s="24"/>
      <c r="C99" s="33" t="s">
        <v>210</v>
      </c>
      <c r="D99" s="33" t="s">
        <v>199</v>
      </c>
      <c r="E99" s="43">
        <v>25</v>
      </c>
      <c r="F99" s="23" t="str">
        <f>業者カード!AH83</f>
        <v/>
      </c>
      <c r="G99" s="23">
        <f>業者カード!Q83</f>
        <v>0</v>
      </c>
      <c r="H99" s="23">
        <f>業者カード!V83</f>
        <v>0</v>
      </c>
      <c r="I99" s="23">
        <f>業者カード!AB83</f>
        <v>0</v>
      </c>
      <c r="J99" s="31" t="e">
        <f>VLOOKUP(E99,業者カード!$AH$92:$AJ$96,3,FALSE)</f>
        <v>#N/A</v>
      </c>
      <c r="K99" s="31"/>
      <c r="L99" s="31"/>
      <c r="M99" s="31"/>
    </row>
    <row r="100" spans="1:14" ht="12.95" customHeight="1">
      <c r="A100" s="24" t="s">
        <v>148</v>
      </c>
      <c r="B100" s="24"/>
      <c r="C100" s="33" t="s">
        <v>210</v>
      </c>
      <c r="D100" s="33" t="s">
        <v>199</v>
      </c>
      <c r="E100" s="43">
        <v>26</v>
      </c>
      <c r="F100" s="23" t="str">
        <f>業者カード!AH84</f>
        <v/>
      </c>
      <c r="G100" s="23">
        <f>業者カード!Q84</f>
        <v>0</v>
      </c>
      <c r="H100" s="23">
        <f>業者カード!V84</f>
        <v>0</v>
      </c>
      <c r="I100" s="23">
        <f>業者カード!AB84</f>
        <v>0</v>
      </c>
      <c r="J100" s="31" t="e">
        <f>VLOOKUP(E100,業者カード!$AH$92:$AJ$96,3,FALSE)</f>
        <v>#N/A</v>
      </c>
      <c r="K100" s="31"/>
      <c r="L100" s="31"/>
      <c r="M100" s="31"/>
    </row>
    <row r="101" spans="1:14" ht="12.95" customHeight="1">
      <c r="A101" s="24" t="s">
        <v>149</v>
      </c>
      <c r="B101" s="24"/>
      <c r="C101" s="33" t="s">
        <v>210</v>
      </c>
      <c r="D101" s="33" t="s">
        <v>199</v>
      </c>
      <c r="E101" s="43">
        <v>27</v>
      </c>
      <c r="F101" s="23" t="str">
        <f>業者カード!AH85</f>
        <v/>
      </c>
      <c r="G101" s="23">
        <f>業者カード!Q85</f>
        <v>0</v>
      </c>
      <c r="H101" s="23">
        <f>業者カード!V85</f>
        <v>0</v>
      </c>
      <c r="I101" s="23">
        <f>業者カード!AB85</f>
        <v>0</v>
      </c>
      <c r="J101" s="31" t="e">
        <f>VLOOKUP(E101,業者カード!$AH$92:$AJ$96,3,FALSE)</f>
        <v>#N/A</v>
      </c>
      <c r="K101" s="31"/>
      <c r="L101" s="31"/>
      <c r="M101" s="31"/>
    </row>
    <row r="102" spans="1:14" ht="12.95" customHeight="1">
      <c r="A102" s="24" t="s">
        <v>150</v>
      </c>
      <c r="B102" s="24"/>
      <c r="C102" s="33" t="s">
        <v>210</v>
      </c>
      <c r="D102" s="33" t="s">
        <v>199</v>
      </c>
      <c r="E102" s="43">
        <v>28</v>
      </c>
      <c r="F102" s="23" t="str">
        <f>業者カード!AH86</f>
        <v/>
      </c>
      <c r="G102" s="23">
        <f>業者カード!Q86</f>
        <v>0</v>
      </c>
      <c r="H102" s="23">
        <f>業者カード!V86</f>
        <v>0</v>
      </c>
      <c r="I102" s="23">
        <f>業者カード!AB86</f>
        <v>0</v>
      </c>
      <c r="J102" s="31" t="e">
        <f>VLOOKUP(E102,業者カード!$AH$92:$AJ$96,3,FALSE)</f>
        <v>#N/A</v>
      </c>
      <c r="K102" s="31"/>
      <c r="L102" s="31"/>
      <c r="M102" s="31"/>
    </row>
    <row r="112" spans="1:14" ht="12.95" customHeight="1">
      <c r="A112" s="36" t="s">
        <v>151</v>
      </c>
      <c r="B112" s="36"/>
      <c r="C112" s="37"/>
      <c r="D112" s="37"/>
      <c r="E112" s="37"/>
      <c r="F112" s="38" t="s">
        <v>152</v>
      </c>
      <c r="G112" s="38"/>
      <c r="H112" s="38"/>
      <c r="I112" s="38"/>
      <c r="J112" s="38"/>
      <c r="K112" s="38"/>
      <c r="L112" s="38"/>
      <c r="M112" s="38"/>
      <c r="N112" s="38" t="s">
        <v>185</v>
      </c>
    </row>
    <row r="113" spans="1:14" ht="12.95" customHeight="1">
      <c r="A113" s="36" t="s">
        <v>153</v>
      </c>
      <c r="B113" s="36"/>
      <c r="C113" s="37"/>
      <c r="D113" s="37"/>
      <c r="E113" s="36"/>
      <c r="F113" s="38" t="str">
        <f>業者カード!AH92</f>
        <v/>
      </c>
      <c r="G113" s="38">
        <f>業者カード!C92</f>
        <v>0</v>
      </c>
      <c r="H113" s="38"/>
      <c r="I113" s="38"/>
      <c r="J113" s="38"/>
      <c r="K113" s="38"/>
      <c r="L113" s="38"/>
      <c r="M113" s="38"/>
      <c r="N113" s="38" t="s">
        <v>189</v>
      </c>
    </row>
    <row r="114" spans="1:14" ht="12.95" customHeight="1">
      <c r="A114" s="36" t="s">
        <v>154</v>
      </c>
      <c r="B114" s="36"/>
      <c r="C114" s="37"/>
      <c r="D114" s="37"/>
      <c r="E114" s="37"/>
      <c r="F114" s="38" t="str">
        <f>業者カード!AH93</f>
        <v/>
      </c>
      <c r="G114" s="38">
        <f>業者カード!C93</f>
        <v>0</v>
      </c>
      <c r="H114" s="38"/>
      <c r="I114" s="38"/>
      <c r="J114" s="38"/>
      <c r="K114" s="38"/>
      <c r="L114" s="38"/>
      <c r="M114" s="38"/>
      <c r="N114" s="38" t="s">
        <v>190</v>
      </c>
    </row>
    <row r="115" spans="1:14" ht="12.95" customHeight="1">
      <c r="A115" s="36" t="s">
        <v>155</v>
      </c>
      <c r="B115" s="36"/>
      <c r="C115" s="37"/>
      <c r="D115" s="37"/>
      <c r="E115" s="37"/>
      <c r="F115" s="38" t="str">
        <f>業者カード!AH94</f>
        <v/>
      </c>
      <c r="G115" s="38">
        <f>業者カード!C94</f>
        <v>0</v>
      </c>
      <c r="H115" s="38"/>
      <c r="I115" s="38"/>
      <c r="J115" s="38"/>
      <c r="K115" s="38"/>
      <c r="L115" s="38"/>
      <c r="M115" s="38"/>
      <c r="N115" s="38" t="s">
        <v>190</v>
      </c>
    </row>
    <row r="116" spans="1:14" ht="12.95" customHeight="1">
      <c r="A116" s="36" t="s">
        <v>156</v>
      </c>
      <c r="B116" s="36"/>
      <c r="C116" s="37"/>
      <c r="D116" s="37"/>
      <c r="E116" s="37"/>
      <c r="F116" s="38" t="str">
        <f>業者カード!AH95</f>
        <v/>
      </c>
      <c r="G116" s="38">
        <f>業者カード!C95</f>
        <v>0</v>
      </c>
      <c r="H116" s="38"/>
      <c r="I116" s="38"/>
      <c r="J116" s="38"/>
      <c r="K116" s="38"/>
      <c r="L116" s="38"/>
      <c r="M116" s="38"/>
      <c r="N116" s="38" t="s">
        <v>190</v>
      </c>
    </row>
    <row r="117" spans="1:14" ht="12.95" customHeight="1">
      <c r="A117" s="36" t="s">
        <v>157</v>
      </c>
      <c r="B117" s="36"/>
      <c r="C117" s="37"/>
      <c r="D117" s="37"/>
      <c r="E117" s="37"/>
      <c r="F117" s="38" t="str">
        <f>業者カード!AH96</f>
        <v/>
      </c>
      <c r="G117" s="38">
        <f>業者カード!C96</f>
        <v>0</v>
      </c>
      <c r="H117" s="38"/>
      <c r="I117" s="38"/>
      <c r="J117" s="38"/>
      <c r="K117" s="38"/>
      <c r="L117" s="38"/>
      <c r="M117" s="38"/>
      <c r="N117" s="38" t="s">
        <v>190</v>
      </c>
    </row>
    <row r="122" spans="1:14" ht="12.95" customHeight="1">
      <c r="A122" s="24" t="s">
        <v>166</v>
      </c>
      <c r="B122" s="24"/>
      <c r="C122" s="32"/>
      <c r="D122" s="32"/>
      <c r="E122" s="32"/>
      <c r="F122" s="22" t="s">
        <v>99</v>
      </c>
      <c r="G122" s="22" t="s">
        <v>158</v>
      </c>
      <c r="H122" s="22"/>
      <c r="I122" s="22"/>
      <c r="J122" s="22"/>
      <c r="K122" s="22"/>
      <c r="L122" s="22"/>
      <c r="M122" s="22"/>
      <c r="N122" s="22" t="s">
        <v>185</v>
      </c>
    </row>
    <row r="123" spans="1:14" ht="12.95" customHeight="1">
      <c r="A123" s="24" t="s">
        <v>159</v>
      </c>
      <c r="B123" s="24"/>
      <c r="C123" s="33" t="s">
        <v>211</v>
      </c>
      <c r="D123" s="33" t="s">
        <v>214</v>
      </c>
      <c r="E123" s="33" t="s">
        <v>217</v>
      </c>
      <c r="F123" s="23" t="str">
        <f>IF(業者カード!H98="","",業者カード!H98)</f>
        <v/>
      </c>
      <c r="G123" s="22"/>
      <c r="H123" s="22"/>
      <c r="I123" s="22"/>
      <c r="J123" s="22"/>
      <c r="K123" s="22"/>
      <c r="L123" s="22"/>
      <c r="M123" s="22"/>
      <c r="N123" s="28" t="s">
        <v>159</v>
      </c>
    </row>
    <row r="124" spans="1:14" ht="12.95" customHeight="1">
      <c r="A124" s="24" t="s">
        <v>98</v>
      </c>
      <c r="B124" s="24"/>
      <c r="C124" s="33" t="s">
        <v>211</v>
      </c>
      <c r="D124" s="33" t="s">
        <v>214</v>
      </c>
      <c r="E124" s="33" t="s">
        <v>218</v>
      </c>
      <c r="F124" s="23" t="str">
        <f>IF(業者カード!H99="","",業者カード!H99)</f>
        <v/>
      </c>
      <c r="G124" s="22"/>
      <c r="H124" s="22"/>
      <c r="I124" s="22"/>
      <c r="J124" s="22"/>
      <c r="K124" s="22"/>
      <c r="L124" s="22"/>
      <c r="M124" s="22"/>
      <c r="N124" s="28" t="s">
        <v>98</v>
      </c>
    </row>
    <row r="125" spans="1:14" ht="12.95" customHeight="1">
      <c r="A125" s="24" t="s">
        <v>160</v>
      </c>
      <c r="B125" s="24"/>
      <c r="C125" s="33" t="s">
        <v>211</v>
      </c>
      <c r="D125" s="33" t="s">
        <v>214</v>
      </c>
      <c r="E125" s="33" t="s">
        <v>265</v>
      </c>
      <c r="F125" s="23" t="str">
        <f>IF(業者カード!H100="","",業者カード!H100)</f>
        <v/>
      </c>
      <c r="G125" s="22"/>
      <c r="H125" s="22"/>
      <c r="I125" s="22"/>
      <c r="J125" s="22"/>
      <c r="K125" s="22"/>
      <c r="L125" s="22"/>
      <c r="M125" s="22"/>
      <c r="N125" s="28" t="s">
        <v>160</v>
      </c>
    </row>
    <row r="126" spans="1:14" s="29" customFormat="1" ht="12.95" customHeight="1">
      <c r="A126" s="27"/>
      <c r="B126" s="27"/>
      <c r="F126" s="28"/>
      <c r="G126" s="28"/>
      <c r="H126" s="28"/>
      <c r="I126" s="28"/>
      <c r="J126" s="28"/>
      <c r="K126" s="28"/>
      <c r="L126" s="28"/>
      <c r="M126" s="28"/>
      <c r="N126" s="28"/>
    </row>
    <row r="127" spans="1:14" ht="12.95" customHeight="1">
      <c r="A127" s="24" t="s">
        <v>161</v>
      </c>
      <c r="B127" s="24"/>
      <c r="C127" s="32"/>
      <c r="D127" s="32"/>
      <c r="E127" s="32"/>
      <c r="F127" s="22" t="s">
        <v>99</v>
      </c>
      <c r="G127" s="22" t="s">
        <v>158</v>
      </c>
      <c r="H127" s="22"/>
      <c r="I127" s="22"/>
      <c r="J127" s="22"/>
      <c r="K127" s="22"/>
      <c r="L127" s="22"/>
      <c r="M127" s="22"/>
      <c r="N127" s="22" t="s">
        <v>185</v>
      </c>
    </row>
    <row r="128" spans="1:14" ht="12.95" customHeight="1">
      <c r="A128" s="24" t="s">
        <v>162</v>
      </c>
      <c r="B128" s="24"/>
      <c r="C128" s="33" t="s">
        <v>211</v>
      </c>
      <c r="D128" s="33" t="s">
        <v>214</v>
      </c>
      <c r="E128" s="33" t="s">
        <v>215</v>
      </c>
      <c r="F128" s="23" t="str">
        <f>IF(業者カード!H101="","",業者カード!H101)</f>
        <v/>
      </c>
      <c r="G128" s="22"/>
      <c r="H128" s="22"/>
      <c r="I128" s="22"/>
      <c r="J128" s="22"/>
      <c r="K128" s="22"/>
      <c r="L128" s="22"/>
      <c r="M128" s="22"/>
      <c r="N128" s="28" t="s">
        <v>191</v>
      </c>
    </row>
    <row r="129" spans="1:14" ht="12.95" customHeight="1">
      <c r="A129" s="24" t="s">
        <v>163</v>
      </c>
      <c r="B129" s="24"/>
      <c r="C129" s="33" t="s">
        <v>211</v>
      </c>
      <c r="D129" s="33" t="s">
        <v>214</v>
      </c>
      <c r="E129" s="33" t="s">
        <v>266</v>
      </c>
      <c r="F129" s="23" t="str">
        <f>IF(業者カード!H102="","",業者カード!H102)</f>
        <v/>
      </c>
      <c r="G129" s="22"/>
      <c r="H129" s="22"/>
      <c r="I129" s="22"/>
      <c r="J129" s="22"/>
      <c r="K129" s="22"/>
      <c r="L129" s="22"/>
      <c r="M129" s="22"/>
      <c r="N129" s="28" t="s">
        <v>192</v>
      </c>
    </row>
    <row r="130" spans="1:14" ht="12.95" customHeight="1">
      <c r="A130" s="24" t="s">
        <v>164</v>
      </c>
      <c r="B130" s="24"/>
      <c r="C130" s="33" t="s">
        <v>211</v>
      </c>
      <c r="D130" s="33" t="s">
        <v>214</v>
      </c>
      <c r="E130" s="33" t="s">
        <v>216</v>
      </c>
      <c r="F130" s="23" t="str">
        <f>IF(業者カード!H103="","",業者カード!H103)</f>
        <v/>
      </c>
      <c r="G130" s="22"/>
      <c r="H130" s="22"/>
      <c r="I130" s="22"/>
      <c r="J130" s="22"/>
      <c r="K130" s="22"/>
      <c r="L130" s="22"/>
      <c r="M130" s="22"/>
      <c r="N130" s="28" t="s">
        <v>193</v>
      </c>
    </row>
    <row r="131" spans="1:14" ht="12.95" customHeight="1">
      <c r="C131" s="26" t="s">
        <v>227</v>
      </c>
    </row>
  </sheetData>
  <phoneticPr fontId="3"/>
  <pageMargins left="0.7" right="0.7" top="0.75" bottom="0.75" header="0.3" footer="0.3"/>
  <pageSetup paperSize="8" scale="57" fitToHeight="0" orientation="landscape" r:id="rId1"/>
  <rowBreaks count="1" manualBreakCount="1">
    <brk id="57" max="3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56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149" sqref="D149"/>
    </sheetView>
  </sheetViews>
  <sheetFormatPr defaultRowHeight="12.95" customHeight="1"/>
  <cols>
    <col min="1" max="1" width="13.125" style="26" customWidth="1"/>
    <col min="2" max="2" width="8.875" style="26" bestFit="1" customWidth="1"/>
    <col min="3" max="3" width="9" style="21"/>
    <col min="4" max="4" width="25.5" style="21" bestFit="1" customWidth="1"/>
    <col min="5" max="5" width="8.5" style="21" bestFit="1" customWidth="1"/>
    <col min="6" max="6" width="9" style="23" bestFit="1" customWidth="1"/>
    <col min="7" max="8" width="23.375" style="23" customWidth="1"/>
    <col min="9" max="13" width="15" style="23" customWidth="1"/>
    <col min="14" max="18" width="13.875" style="21" customWidth="1"/>
    <col min="19" max="19" width="13.875" style="21" bestFit="1" customWidth="1"/>
    <col min="20" max="21" width="18" style="21" bestFit="1" customWidth="1"/>
    <col min="22" max="22" width="13" style="21" bestFit="1" customWidth="1"/>
    <col min="23" max="23" width="13.875" style="21" bestFit="1" customWidth="1"/>
    <col min="24" max="16384" width="9" style="21"/>
  </cols>
  <sheetData>
    <row r="1" spans="1:24" ht="15.75" customHeight="1">
      <c r="A1" s="39" t="s">
        <v>207</v>
      </c>
      <c r="B1" s="39" t="s">
        <v>208</v>
      </c>
      <c r="C1" s="40" t="s">
        <v>30</v>
      </c>
      <c r="D1" s="40" t="s">
        <v>194</v>
      </c>
      <c r="E1" s="40" t="s">
        <v>195</v>
      </c>
      <c r="F1" s="41" t="s">
        <v>99</v>
      </c>
      <c r="G1" s="41" t="s">
        <v>10</v>
      </c>
      <c r="H1" s="41" t="s">
        <v>8</v>
      </c>
      <c r="I1" s="41" t="s">
        <v>706</v>
      </c>
      <c r="J1" s="41" t="s">
        <v>707</v>
      </c>
      <c r="K1" s="41" t="s">
        <v>708</v>
      </c>
      <c r="L1" s="41" t="s">
        <v>709</v>
      </c>
      <c r="M1" s="41" t="s">
        <v>710</v>
      </c>
      <c r="N1" s="22" t="s">
        <v>742</v>
      </c>
      <c r="O1" s="22"/>
      <c r="P1" s="22"/>
      <c r="Q1" s="22"/>
      <c r="R1" s="22" t="s">
        <v>748</v>
      </c>
      <c r="S1" s="22" t="s">
        <v>440</v>
      </c>
      <c r="T1" s="22" t="s">
        <v>442</v>
      </c>
      <c r="U1" s="22" t="s">
        <v>445</v>
      </c>
      <c r="V1" s="22" t="s">
        <v>452</v>
      </c>
      <c r="W1" s="22" t="s">
        <v>453</v>
      </c>
      <c r="X1" s="32"/>
    </row>
    <row r="2" spans="1:24" s="29" customFormat="1" ht="12.95" customHeight="1">
      <c r="A2" s="27"/>
      <c r="B2" s="27"/>
      <c r="F2" s="28"/>
      <c r="G2" s="28"/>
      <c r="H2" s="28"/>
      <c r="I2" s="28"/>
      <c r="J2" s="28"/>
      <c r="K2" s="28"/>
      <c r="L2" s="28"/>
      <c r="M2" s="28"/>
      <c r="X2" s="32"/>
    </row>
    <row r="3" spans="1:24" ht="12.95" customHeight="1">
      <c r="A3" s="175" t="s">
        <v>449</v>
      </c>
      <c r="B3" s="191"/>
      <c r="C3" s="191"/>
      <c r="D3" s="191"/>
      <c r="E3" s="191"/>
      <c r="F3" s="191" t="s">
        <v>447</v>
      </c>
      <c r="G3" s="191"/>
      <c r="H3" s="191"/>
      <c r="I3" s="191"/>
      <c r="J3" s="191" t="s">
        <v>705</v>
      </c>
      <c r="K3" s="191"/>
      <c r="L3" s="191"/>
      <c r="M3" s="191"/>
      <c r="N3" s="192" t="s">
        <v>742</v>
      </c>
      <c r="O3" s="192"/>
      <c r="P3" s="192"/>
      <c r="Q3" s="192"/>
      <c r="R3" s="192"/>
      <c r="S3" s="192"/>
      <c r="T3" s="192"/>
      <c r="U3" s="192"/>
      <c r="V3" s="192"/>
      <c r="W3" s="193"/>
      <c r="X3" s="32"/>
    </row>
    <row r="4" spans="1:24" s="29" customFormat="1" ht="12.95" customHeight="1">
      <c r="A4" s="194"/>
      <c r="B4" s="176"/>
      <c r="C4" s="189"/>
      <c r="D4" s="189"/>
      <c r="E4" s="189"/>
      <c r="F4" s="188"/>
      <c r="G4" s="188" t="str">
        <f>IF(技術者名簿!B127="","",技術者名簿!B127)</f>
        <v/>
      </c>
      <c r="H4" s="188"/>
      <c r="I4" s="188"/>
      <c r="J4" s="188">
        <v>1</v>
      </c>
      <c r="K4" s="188">
        <v>2</v>
      </c>
      <c r="L4" s="188">
        <v>3</v>
      </c>
      <c r="M4" s="188">
        <v>4</v>
      </c>
      <c r="N4" s="188">
        <v>1</v>
      </c>
      <c r="O4" s="188">
        <v>2</v>
      </c>
      <c r="P4" s="188">
        <v>3</v>
      </c>
      <c r="Q4" s="188">
        <v>4</v>
      </c>
      <c r="R4" s="188" t="s">
        <v>748</v>
      </c>
      <c r="S4" s="188" t="s">
        <v>440</v>
      </c>
      <c r="T4" s="188" t="s">
        <v>442</v>
      </c>
      <c r="U4" s="188" t="s">
        <v>445</v>
      </c>
      <c r="V4" s="188" t="s">
        <v>452</v>
      </c>
      <c r="W4" s="195" t="s">
        <v>453</v>
      </c>
      <c r="X4" s="32"/>
    </row>
    <row r="5" spans="1:24" s="29" customFormat="1" ht="12.95" customHeight="1">
      <c r="A5" s="196"/>
      <c r="B5" s="190"/>
      <c r="C5" s="199"/>
      <c r="D5" s="19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1"/>
      <c r="X5" s="32"/>
    </row>
    <row r="6" spans="1:24" ht="12.95" customHeight="1">
      <c r="A6" s="194"/>
      <c r="B6" s="176" t="s">
        <v>741</v>
      </c>
      <c r="C6" s="177" t="s">
        <v>209</v>
      </c>
      <c r="D6" s="177" t="s">
        <v>436</v>
      </c>
      <c r="E6" s="177" t="s">
        <v>448</v>
      </c>
      <c r="F6" s="187" t="s">
        <v>446</v>
      </c>
      <c r="G6" s="187" t="s">
        <v>704</v>
      </c>
      <c r="H6" s="197" t="s">
        <v>700</v>
      </c>
      <c r="I6" s="197" t="s">
        <v>699</v>
      </c>
      <c r="J6" s="187" t="s">
        <v>703</v>
      </c>
      <c r="K6" s="187" t="s">
        <v>437</v>
      </c>
      <c r="L6" s="187" t="s">
        <v>438</v>
      </c>
      <c r="M6" s="187" t="s">
        <v>439</v>
      </c>
      <c r="N6" s="187" t="s">
        <v>743</v>
      </c>
      <c r="O6" s="187" t="s">
        <v>744</v>
      </c>
      <c r="P6" s="187" t="s">
        <v>745</v>
      </c>
      <c r="Q6" s="187" t="s">
        <v>746</v>
      </c>
      <c r="R6" s="187" t="s">
        <v>747</v>
      </c>
      <c r="S6" s="187" t="s">
        <v>441</v>
      </c>
      <c r="T6" s="187" t="s">
        <v>443</v>
      </c>
      <c r="U6" s="187" t="s">
        <v>444</v>
      </c>
      <c r="V6" s="187" t="s">
        <v>450</v>
      </c>
      <c r="W6" s="198" t="s">
        <v>451</v>
      </c>
    </row>
    <row r="7" spans="1:24" ht="12.95" customHeight="1">
      <c r="A7" s="202" t="s">
        <v>711</v>
      </c>
      <c r="B7" s="203">
        <v>6</v>
      </c>
      <c r="C7" s="204" t="s">
        <v>210</v>
      </c>
      <c r="D7" s="204" t="s">
        <v>436</v>
      </c>
      <c r="E7" s="205">
        <v>1</v>
      </c>
      <c r="F7" s="215" t="str">
        <f>IF(技術者名簿!B6="","",1)</f>
        <v/>
      </c>
      <c r="G7" s="215" t="str">
        <f>IF(技術者名簿!B6="","",技術者名簿!B6)</f>
        <v/>
      </c>
      <c r="H7" s="215" t="str">
        <f>IF(技術者名簿!C6="","",技術者名簿!C6)</f>
        <v/>
      </c>
      <c r="I7" s="215" t="str">
        <f>IF(技術者名簿!D6="","",技術者名簿!D6)</f>
        <v/>
      </c>
      <c r="J7" s="215" t="str">
        <f>IF(技術者名簿!E6="","",技術者名簿!E6)</f>
        <v/>
      </c>
      <c r="K7" s="215" t="str">
        <f>IF(技術者名簿!E6="","",技術者名簿!E7)</f>
        <v/>
      </c>
      <c r="L7" s="215" t="str">
        <f>IF(技術者名簿!E8="","",技術者名簿!E8)</f>
        <v/>
      </c>
      <c r="M7" s="215" t="str">
        <f>IF(技術者名簿!E9="","",技術者名簿!E9)</f>
        <v/>
      </c>
      <c r="N7" s="215" t="str">
        <f>IF(技術者名簿!G6="","",技術者名簿!G6)</f>
        <v/>
      </c>
      <c r="O7" s="215" t="str">
        <f>IF(技術者名簿!G7="","",技術者名簿!G7)</f>
        <v/>
      </c>
      <c r="P7" s="215" t="str">
        <f>IF(技術者名簿!G8="","",技術者名簿!G8)</f>
        <v/>
      </c>
      <c r="Q7" s="215" t="str">
        <f>IF(技術者名簿!G9="","",技術者名簿!G9)</f>
        <v/>
      </c>
      <c r="R7" s="215" t="str">
        <f>IF(S7&lt;&gt;"",1,"")</f>
        <v/>
      </c>
      <c r="S7" s="215" t="str">
        <f>IF(技術者名簿!H6="","",技術者名簿!H6)</f>
        <v/>
      </c>
      <c r="T7" s="215" t="str">
        <f>IF(技術者名簿!I6="","",技術者名簿!I6)</f>
        <v/>
      </c>
      <c r="U7" s="215" t="str">
        <f>IF(技術者名簿!J6="","",技術者名簿!J6)</f>
        <v/>
      </c>
      <c r="V7" s="215" t="str">
        <f>IF(技術者名簿!K6="○",1,"")</f>
        <v/>
      </c>
      <c r="W7" s="215" t="str">
        <f>IF(技術者名簿!L6="○",1,"")</f>
        <v/>
      </c>
    </row>
    <row r="8" spans="1:24" ht="12.95" customHeight="1">
      <c r="A8" s="206" t="s">
        <v>712</v>
      </c>
      <c r="B8" s="207">
        <f>B7+4</f>
        <v>10</v>
      </c>
      <c r="C8" s="208" t="s">
        <v>210</v>
      </c>
      <c r="D8" s="208" t="s">
        <v>436</v>
      </c>
      <c r="E8" s="209">
        <v>2</v>
      </c>
      <c r="F8" s="216" t="str">
        <f>IF(技術者名簿!B10="","",1)</f>
        <v/>
      </c>
      <c r="G8" s="216" t="str">
        <f>IF(技術者名簿!B10="","",技術者名簿!B10)</f>
        <v/>
      </c>
      <c r="H8" s="216" t="str">
        <f>IF(技術者名簿!C10="","",技術者名簿!C10)</f>
        <v/>
      </c>
      <c r="I8" s="216" t="str">
        <f>IF(技術者名簿!D10="","",技術者名簿!D10)</f>
        <v/>
      </c>
      <c r="J8" s="216" t="str">
        <f>IF(技術者名簿!E10="","",技術者名簿!E10)</f>
        <v/>
      </c>
      <c r="K8" s="216" t="str">
        <f>IF(技術者名簿!E10="","",技術者名簿!E11)</f>
        <v/>
      </c>
      <c r="L8" s="216" t="str">
        <f>IF(技術者名簿!E12="","",技術者名簿!E12)</f>
        <v/>
      </c>
      <c r="M8" s="216" t="str">
        <f>IF(技術者名簿!E13="","",技術者名簿!E13)</f>
        <v/>
      </c>
      <c r="N8" s="216" t="str">
        <f>IF(技術者名簿!G10="","",技術者名簿!G10)</f>
        <v/>
      </c>
      <c r="O8" s="216" t="str">
        <f>IF(技術者名簿!G11="","",技術者名簿!G11)</f>
        <v/>
      </c>
      <c r="P8" s="216" t="str">
        <f>IF(技術者名簿!G12="","",技術者名簿!G12)</f>
        <v/>
      </c>
      <c r="Q8" s="216" t="str">
        <f>IF(技術者名簿!G13="","",技術者名簿!G13)</f>
        <v/>
      </c>
      <c r="R8" s="215" t="str">
        <f t="shared" ref="R8:R71" si="0">IF(S8&lt;&gt;"",1,"")</f>
        <v/>
      </c>
      <c r="S8" s="216" t="str">
        <f>IF(技術者名簿!H10="","",技術者名簿!H10)</f>
        <v/>
      </c>
      <c r="T8" s="216" t="str">
        <f>IF(技術者名簿!I10="","",技術者名簿!I10)</f>
        <v/>
      </c>
      <c r="U8" s="216" t="str">
        <f>IF(技術者名簿!J10="","",技術者名簿!J10)</f>
        <v/>
      </c>
      <c r="V8" s="216" t="str">
        <f>IF(技術者名簿!K10="○",1,"")</f>
        <v/>
      </c>
      <c r="W8" s="216" t="str">
        <f>IF(技術者名簿!L10="○",1,"")</f>
        <v/>
      </c>
    </row>
    <row r="9" spans="1:24" ht="12.95" customHeight="1">
      <c r="A9" s="206" t="s">
        <v>713</v>
      </c>
      <c r="B9" s="207">
        <f t="shared" ref="B9:B72" si="1">B8+4</f>
        <v>14</v>
      </c>
      <c r="C9" s="208" t="s">
        <v>210</v>
      </c>
      <c r="D9" s="208" t="s">
        <v>436</v>
      </c>
      <c r="E9" s="209">
        <v>3</v>
      </c>
      <c r="F9" s="216" t="str">
        <f>IF(技術者名簿!B14="","",1)</f>
        <v/>
      </c>
      <c r="G9" s="216" t="str">
        <f>IF(技術者名簿!B14="","",技術者名簿!B14)</f>
        <v/>
      </c>
      <c r="H9" s="216" t="str">
        <f>IF(技術者名簿!C14="","",技術者名簿!C14)</f>
        <v/>
      </c>
      <c r="I9" s="216" t="str">
        <f>IF(技術者名簿!D14="","",技術者名簿!D14)</f>
        <v/>
      </c>
      <c r="J9" s="216" t="str">
        <f>IF(技術者名簿!E14="","",技術者名簿!E14)</f>
        <v/>
      </c>
      <c r="K9" s="216" t="str">
        <f>IF(技術者名簿!E14="","",技術者名簿!E15)</f>
        <v/>
      </c>
      <c r="L9" s="216" t="str">
        <f>IF(技術者名簿!E16="","",技術者名簿!E16)</f>
        <v/>
      </c>
      <c r="M9" s="216" t="str">
        <f>IF(技術者名簿!E17="","",技術者名簿!E17)</f>
        <v/>
      </c>
      <c r="N9" s="216" t="str">
        <f>IF(技術者名簿!G14="","",技術者名簿!G14)</f>
        <v/>
      </c>
      <c r="O9" s="216" t="str">
        <f>IF(技術者名簿!G15="","",技術者名簿!G15)</f>
        <v/>
      </c>
      <c r="P9" s="216" t="str">
        <f>IF(技術者名簿!G16="","",技術者名簿!G16)</f>
        <v/>
      </c>
      <c r="Q9" s="216" t="str">
        <f>IF(技術者名簿!G17="","",技術者名簿!G17)</f>
        <v/>
      </c>
      <c r="R9" s="215" t="str">
        <f t="shared" si="0"/>
        <v/>
      </c>
      <c r="S9" s="216" t="str">
        <f>IF(技術者名簿!H14="","",技術者名簿!H14)</f>
        <v/>
      </c>
      <c r="T9" s="216" t="str">
        <f>IF(技術者名簿!I14="","",技術者名簿!I14)</f>
        <v/>
      </c>
      <c r="U9" s="216" t="str">
        <f>IF(技術者名簿!J14="","",技術者名簿!J14)</f>
        <v/>
      </c>
      <c r="V9" s="216" t="str">
        <f>IF(技術者名簿!K14="○",1,"")</f>
        <v/>
      </c>
      <c r="W9" s="216" t="str">
        <f>IF(技術者名簿!L14="○",1,"")</f>
        <v/>
      </c>
    </row>
    <row r="10" spans="1:24" ht="12.95" customHeight="1">
      <c r="A10" s="206" t="s">
        <v>714</v>
      </c>
      <c r="B10" s="207">
        <f t="shared" si="1"/>
        <v>18</v>
      </c>
      <c r="C10" s="208" t="s">
        <v>210</v>
      </c>
      <c r="D10" s="208" t="s">
        <v>436</v>
      </c>
      <c r="E10" s="209">
        <v>4</v>
      </c>
      <c r="F10" s="216" t="str">
        <f>IF(技術者名簿!B18="","",1)</f>
        <v/>
      </c>
      <c r="G10" s="216" t="str">
        <f>IF(技術者名簿!B18="","",技術者名簿!B18)</f>
        <v/>
      </c>
      <c r="H10" s="216" t="str">
        <f>IF(技術者名簿!C18="","",技術者名簿!C18)</f>
        <v/>
      </c>
      <c r="I10" s="216" t="str">
        <f>IF(技術者名簿!D18="","",技術者名簿!D18)</f>
        <v/>
      </c>
      <c r="J10" s="216" t="str">
        <f>IF(技術者名簿!E18="","",技術者名簿!E18)</f>
        <v/>
      </c>
      <c r="K10" s="216" t="str">
        <f>IF(技術者名簿!E18="","",技術者名簿!E19)</f>
        <v/>
      </c>
      <c r="L10" s="216" t="str">
        <f>IF(技術者名簿!E20="","",技術者名簿!E20)</f>
        <v/>
      </c>
      <c r="M10" s="216" t="str">
        <f>IF(技術者名簿!E21="","",技術者名簿!E21)</f>
        <v/>
      </c>
      <c r="N10" s="216" t="str">
        <f>IF(技術者名簿!G18="","",技術者名簿!G18)</f>
        <v/>
      </c>
      <c r="O10" s="216" t="str">
        <f>IF(技術者名簿!G19="","",技術者名簿!G19)</f>
        <v/>
      </c>
      <c r="P10" s="216" t="str">
        <f>IF(技術者名簿!G20="","",技術者名簿!G20)</f>
        <v/>
      </c>
      <c r="Q10" s="216" t="str">
        <f>IF(技術者名簿!G21="","",技術者名簿!G21)</f>
        <v/>
      </c>
      <c r="R10" s="215" t="str">
        <f t="shared" si="0"/>
        <v/>
      </c>
      <c r="S10" s="216" t="str">
        <f>IF(技術者名簿!H18="","",技術者名簿!H18)</f>
        <v/>
      </c>
      <c r="T10" s="216" t="str">
        <f>IF(技術者名簿!I18="","",技術者名簿!I18)</f>
        <v/>
      </c>
      <c r="U10" s="216" t="str">
        <f>IF(技術者名簿!J18="","",技術者名簿!J18)</f>
        <v/>
      </c>
      <c r="V10" s="216" t="str">
        <f>IF(技術者名簿!K18="○",1,"")</f>
        <v/>
      </c>
      <c r="W10" s="216" t="str">
        <f>IF(技術者名簿!L18="○",1,"")</f>
        <v/>
      </c>
    </row>
    <row r="11" spans="1:24" ht="12.95" customHeight="1">
      <c r="A11" s="206" t="s">
        <v>715</v>
      </c>
      <c r="B11" s="207">
        <f t="shared" si="1"/>
        <v>22</v>
      </c>
      <c r="C11" s="208" t="s">
        <v>210</v>
      </c>
      <c r="D11" s="208" t="s">
        <v>436</v>
      </c>
      <c r="E11" s="209">
        <v>5</v>
      </c>
      <c r="F11" s="216" t="str">
        <f>IF(技術者名簿!B22="","",1)</f>
        <v/>
      </c>
      <c r="G11" s="216" t="str">
        <f>IF(技術者名簿!B22="","",技術者名簿!B22)</f>
        <v/>
      </c>
      <c r="H11" s="216" t="str">
        <f>IF(技術者名簿!C22="","",技術者名簿!C22)</f>
        <v/>
      </c>
      <c r="I11" s="216" t="str">
        <f>IF(技術者名簿!D22="","",技術者名簿!D22)</f>
        <v/>
      </c>
      <c r="J11" s="216" t="str">
        <f>IF(技術者名簿!E22="","",技術者名簿!E22)</f>
        <v/>
      </c>
      <c r="K11" s="216" t="str">
        <f>IF(技術者名簿!E22="","",技術者名簿!E23)</f>
        <v/>
      </c>
      <c r="L11" s="216" t="str">
        <f>IF(技術者名簿!E24="","",技術者名簿!E24)</f>
        <v/>
      </c>
      <c r="M11" s="216" t="str">
        <f>IF(技術者名簿!E25="","",技術者名簿!E25)</f>
        <v/>
      </c>
      <c r="N11" s="216" t="str">
        <f>IF(技術者名簿!G22="","",技術者名簿!G22)</f>
        <v/>
      </c>
      <c r="O11" s="216" t="str">
        <f>IF(技術者名簿!G23="","",技術者名簿!G23)</f>
        <v/>
      </c>
      <c r="P11" s="216" t="str">
        <f>IF(技術者名簿!G24="","",技術者名簿!G24)</f>
        <v/>
      </c>
      <c r="Q11" s="216" t="str">
        <f>IF(技術者名簿!G25="","",技術者名簿!G25)</f>
        <v/>
      </c>
      <c r="R11" s="215" t="str">
        <f t="shared" si="0"/>
        <v/>
      </c>
      <c r="S11" s="216" t="str">
        <f>IF(技術者名簿!H22="","",技術者名簿!H22)</f>
        <v/>
      </c>
      <c r="T11" s="216" t="str">
        <f>IF(技術者名簿!I22="","",技術者名簿!I22)</f>
        <v/>
      </c>
      <c r="U11" s="216" t="str">
        <f>IF(技術者名簿!J22="","",技術者名簿!J22)</f>
        <v/>
      </c>
      <c r="V11" s="216" t="str">
        <f>IF(技術者名簿!K22="○",1,"")</f>
        <v/>
      </c>
      <c r="W11" s="216" t="str">
        <f>IF(技術者名簿!L22="○",1,"")</f>
        <v/>
      </c>
    </row>
    <row r="12" spans="1:24" ht="12.95" customHeight="1">
      <c r="A12" s="206" t="s">
        <v>716</v>
      </c>
      <c r="B12" s="207">
        <f t="shared" si="1"/>
        <v>26</v>
      </c>
      <c r="C12" s="208" t="s">
        <v>210</v>
      </c>
      <c r="D12" s="208" t="s">
        <v>436</v>
      </c>
      <c r="E12" s="209">
        <v>6</v>
      </c>
      <c r="F12" s="216" t="str">
        <f>IF(技術者名簿!B26="","",1)</f>
        <v/>
      </c>
      <c r="G12" s="216" t="str">
        <f>IF(技術者名簿!B26="","",技術者名簿!B26)</f>
        <v/>
      </c>
      <c r="H12" s="216" t="str">
        <f>IF(技術者名簿!C26="","",技術者名簿!C26)</f>
        <v/>
      </c>
      <c r="I12" s="216" t="str">
        <f>IF(技術者名簿!D26="","",技術者名簿!D26)</f>
        <v/>
      </c>
      <c r="J12" s="216" t="str">
        <f>IF(技術者名簿!E26="","",技術者名簿!E26)</f>
        <v/>
      </c>
      <c r="K12" s="216" t="str">
        <f>IF(技術者名簿!E26="","",技術者名簿!E27)</f>
        <v/>
      </c>
      <c r="L12" s="216" t="str">
        <f>IF(技術者名簿!E28="","",技術者名簿!E28)</f>
        <v/>
      </c>
      <c r="M12" s="216" t="str">
        <f>IF(技術者名簿!E29="","",技術者名簿!E29)</f>
        <v/>
      </c>
      <c r="N12" s="216" t="str">
        <f>IF(技術者名簿!G26="","",技術者名簿!G26)</f>
        <v/>
      </c>
      <c r="O12" s="216" t="str">
        <f>IF(技術者名簿!G27="","",技術者名簿!G27)</f>
        <v/>
      </c>
      <c r="P12" s="216" t="str">
        <f>IF(技術者名簿!G28="","",技術者名簿!G28)</f>
        <v/>
      </c>
      <c r="Q12" s="216" t="str">
        <f>IF(技術者名簿!G29="","",技術者名簿!G29)</f>
        <v/>
      </c>
      <c r="R12" s="215" t="str">
        <f t="shared" si="0"/>
        <v/>
      </c>
      <c r="S12" s="216" t="str">
        <f>IF(技術者名簿!H26="","",技術者名簿!H26)</f>
        <v/>
      </c>
      <c r="T12" s="216" t="str">
        <f>IF(技術者名簿!I26="","",技術者名簿!I26)</f>
        <v/>
      </c>
      <c r="U12" s="216" t="str">
        <f>IF(技術者名簿!J26="","",技術者名簿!J26)</f>
        <v/>
      </c>
      <c r="V12" s="216" t="str">
        <f>IF(技術者名簿!K26="○",1,"")</f>
        <v/>
      </c>
      <c r="W12" s="216" t="str">
        <f>IF(技術者名簿!L26="○",1,"")</f>
        <v/>
      </c>
    </row>
    <row r="13" spans="1:24" ht="12.95" customHeight="1">
      <c r="A13" s="206" t="s">
        <v>717</v>
      </c>
      <c r="B13" s="207">
        <f t="shared" si="1"/>
        <v>30</v>
      </c>
      <c r="C13" s="208" t="s">
        <v>210</v>
      </c>
      <c r="D13" s="208" t="s">
        <v>436</v>
      </c>
      <c r="E13" s="209">
        <v>7</v>
      </c>
      <c r="F13" s="216" t="str">
        <f>IF(技術者名簿!B30="","",1)</f>
        <v/>
      </c>
      <c r="G13" s="216" t="str">
        <f>IF(技術者名簿!B30="","",技術者名簿!B30)</f>
        <v/>
      </c>
      <c r="H13" s="216" t="str">
        <f>IF(技術者名簿!C30="","",技術者名簿!C30)</f>
        <v/>
      </c>
      <c r="I13" s="216" t="str">
        <f>IF(技術者名簿!D30="","",技術者名簿!D30)</f>
        <v/>
      </c>
      <c r="J13" s="216" t="str">
        <f>IF(技術者名簿!E30="","",技術者名簿!E30)</f>
        <v/>
      </c>
      <c r="K13" s="216" t="str">
        <f>IF(技術者名簿!E30="","",技術者名簿!E31)</f>
        <v/>
      </c>
      <c r="L13" s="216" t="str">
        <f>IF(技術者名簿!E32="","",技術者名簿!E32)</f>
        <v/>
      </c>
      <c r="M13" s="216" t="str">
        <f>IF(技術者名簿!E33="","",技術者名簿!E33)</f>
        <v/>
      </c>
      <c r="N13" s="216" t="str">
        <f>IF(技術者名簿!G30="","",技術者名簿!G30)</f>
        <v/>
      </c>
      <c r="O13" s="216" t="str">
        <f>IF(技術者名簿!G31="","",技術者名簿!G31)</f>
        <v/>
      </c>
      <c r="P13" s="216" t="str">
        <f>IF(技術者名簿!G32="","",技術者名簿!G32)</f>
        <v/>
      </c>
      <c r="Q13" s="216" t="str">
        <f>IF(技術者名簿!G33="","",技術者名簿!G33)</f>
        <v/>
      </c>
      <c r="R13" s="215" t="str">
        <f t="shared" si="0"/>
        <v/>
      </c>
      <c r="S13" s="216" t="str">
        <f>IF(技術者名簿!H30="","",技術者名簿!H30)</f>
        <v/>
      </c>
      <c r="T13" s="216" t="str">
        <f>IF(技術者名簿!I30="","",技術者名簿!I30)</f>
        <v/>
      </c>
      <c r="U13" s="216" t="str">
        <f>IF(技術者名簿!J30="","",技術者名簿!J30)</f>
        <v/>
      </c>
      <c r="V13" s="216" t="str">
        <f>IF(技術者名簿!K30="○",1,"")</f>
        <v/>
      </c>
      <c r="W13" s="216" t="str">
        <f>IF(技術者名簿!L30="○",1,"")</f>
        <v/>
      </c>
    </row>
    <row r="14" spans="1:24" ht="12.95" customHeight="1">
      <c r="A14" s="206" t="s">
        <v>718</v>
      </c>
      <c r="B14" s="207">
        <f t="shared" si="1"/>
        <v>34</v>
      </c>
      <c r="C14" s="208" t="s">
        <v>210</v>
      </c>
      <c r="D14" s="208" t="s">
        <v>436</v>
      </c>
      <c r="E14" s="209">
        <v>8</v>
      </c>
      <c r="F14" s="216" t="str">
        <f>IF(技術者名簿!B34="","",1)</f>
        <v/>
      </c>
      <c r="G14" s="216" t="str">
        <f>IF(技術者名簿!B34="","",技術者名簿!B34)</f>
        <v/>
      </c>
      <c r="H14" s="216" t="str">
        <f>IF(技術者名簿!C34="","",技術者名簿!C34)</f>
        <v/>
      </c>
      <c r="I14" s="216" t="str">
        <f>IF(技術者名簿!D34="","",技術者名簿!D34)</f>
        <v/>
      </c>
      <c r="J14" s="216" t="str">
        <f>IF(技術者名簿!E34="","",技術者名簿!E34)</f>
        <v/>
      </c>
      <c r="K14" s="216" t="str">
        <f>IF(技術者名簿!E34="","",技術者名簿!E35)</f>
        <v/>
      </c>
      <c r="L14" s="216" t="str">
        <f>IF(技術者名簿!E36="","",技術者名簿!E36)</f>
        <v/>
      </c>
      <c r="M14" s="216" t="str">
        <f>IF(技術者名簿!E37="","",技術者名簿!E37)</f>
        <v/>
      </c>
      <c r="N14" s="216" t="str">
        <f>IF(技術者名簿!G34="","",技術者名簿!G34)</f>
        <v/>
      </c>
      <c r="O14" s="216" t="str">
        <f>IF(技術者名簿!G35="","",技術者名簿!G35)</f>
        <v/>
      </c>
      <c r="P14" s="216" t="str">
        <f>IF(技術者名簿!G36="","",技術者名簿!G36)</f>
        <v/>
      </c>
      <c r="Q14" s="216" t="str">
        <f>IF(技術者名簿!G37="","",技術者名簿!G37)</f>
        <v/>
      </c>
      <c r="R14" s="215" t="str">
        <f t="shared" si="0"/>
        <v/>
      </c>
      <c r="S14" s="216" t="str">
        <f>IF(技術者名簿!H34="","",技術者名簿!H34)</f>
        <v/>
      </c>
      <c r="T14" s="216" t="str">
        <f>IF(技術者名簿!I34="","",技術者名簿!I34)</f>
        <v/>
      </c>
      <c r="U14" s="216" t="str">
        <f>IF(技術者名簿!J34="","",技術者名簿!J34)</f>
        <v/>
      </c>
      <c r="V14" s="216" t="str">
        <f>IF(技術者名簿!K34="○",1,"")</f>
        <v/>
      </c>
      <c r="W14" s="216" t="str">
        <f>IF(技術者名簿!L34="○",1,"")</f>
        <v/>
      </c>
    </row>
    <row r="15" spans="1:24" ht="12.95" customHeight="1">
      <c r="A15" s="206" t="s">
        <v>719</v>
      </c>
      <c r="B15" s="207">
        <f t="shared" si="1"/>
        <v>38</v>
      </c>
      <c r="C15" s="208" t="s">
        <v>210</v>
      </c>
      <c r="D15" s="208" t="s">
        <v>436</v>
      </c>
      <c r="E15" s="209">
        <v>9</v>
      </c>
      <c r="F15" s="216" t="str">
        <f>IF(技術者名簿!B38="","",1)</f>
        <v/>
      </c>
      <c r="G15" s="216" t="str">
        <f>IF(技術者名簿!B38="","",技術者名簿!B38)</f>
        <v/>
      </c>
      <c r="H15" s="216" t="str">
        <f>IF(技術者名簿!C38="","",技術者名簿!C38)</f>
        <v/>
      </c>
      <c r="I15" s="216" t="str">
        <f>IF(技術者名簿!D38="","",技術者名簿!D38)</f>
        <v/>
      </c>
      <c r="J15" s="216" t="str">
        <f>IF(技術者名簿!E38="","",技術者名簿!E38)</f>
        <v/>
      </c>
      <c r="K15" s="216" t="str">
        <f>IF(技術者名簿!E38="","",技術者名簿!E39)</f>
        <v/>
      </c>
      <c r="L15" s="216" t="str">
        <f>IF(技術者名簿!E40="","",技術者名簿!E40)</f>
        <v/>
      </c>
      <c r="M15" s="216" t="str">
        <f>IF(技術者名簿!E41="","",技術者名簿!E41)</f>
        <v/>
      </c>
      <c r="N15" s="216" t="str">
        <f>IF(技術者名簿!G38="","",技術者名簿!G38)</f>
        <v/>
      </c>
      <c r="O15" s="216" t="str">
        <f>IF(技術者名簿!G39="","",技術者名簿!G39)</f>
        <v/>
      </c>
      <c r="P15" s="216" t="str">
        <f>IF(技術者名簿!G40="","",技術者名簿!G40)</f>
        <v/>
      </c>
      <c r="Q15" s="216" t="str">
        <f>IF(技術者名簿!G41="","",技術者名簿!G41)</f>
        <v/>
      </c>
      <c r="R15" s="215" t="str">
        <f t="shared" si="0"/>
        <v/>
      </c>
      <c r="S15" s="216" t="str">
        <f>IF(技術者名簿!H38="","",技術者名簿!H38)</f>
        <v/>
      </c>
      <c r="T15" s="216" t="str">
        <f>IF(技術者名簿!I38="","",技術者名簿!I38)</f>
        <v/>
      </c>
      <c r="U15" s="216" t="str">
        <f>IF(技術者名簿!J38="","",技術者名簿!J38)</f>
        <v/>
      </c>
      <c r="V15" s="216" t="str">
        <f>IF(技術者名簿!K38="○",1,"")</f>
        <v/>
      </c>
      <c r="W15" s="216" t="str">
        <f>IF(技術者名簿!L38="○",1,"")</f>
        <v/>
      </c>
    </row>
    <row r="16" spans="1:24" ht="12.95" customHeight="1">
      <c r="A16" s="206" t="s">
        <v>720</v>
      </c>
      <c r="B16" s="207">
        <f t="shared" si="1"/>
        <v>42</v>
      </c>
      <c r="C16" s="208" t="s">
        <v>210</v>
      </c>
      <c r="D16" s="208" t="s">
        <v>436</v>
      </c>
      <c r="E16" s="209">
        <v>10</v>
      </c>
      <c r="F16" s="216" t="str">
        <f>IF(技術者名簿!B42="","",1)</f>
        <v/>
      </c>
      <c r="G16" s="216" t="str">
        <f>IF(技術者名簿!B42="","",技術者名簿!B42)</f>
        <v/>
      </c>
      <c r="H16" s="216" t="str">
        <f>IF(技術者名簿!C42="","",技術者名簿!C42)</f>
        <v/>
      </c>
      <c r="I16" s="216" t="str">
        <f>IF(技術者名簿!D42="","",技術者名簿!D42)</f>
        <v/>
      </c>
      <c r="J16" s="216" t="str">
        <f>IF(技術者名簿!E42="","",技術者名簿!E42)</f>
        <v/>
      </c>
      <c r="K16" s="216" t="str">
        <f>IF(技術者名簿!E42="","",技術者名簿!E43)</f>
        <v/>
      </c>
      <c r="L16" s="216" t="str">
        <f>IF(技術者名簿!E44="","",技術者名簿!E44)</f>
        <v/>
      </c>
      <c r="M16" s="216" t="str">
        <f>IF(技術者名簿!E45="","",技術者名簿!E45)</f>
        <v/>
      </c>
      <c r="N16" s="216" t="str">
        <f>IF(技術者名簿!G42="","",技術者名簿!G42)</f>
        <v/>
      </c>
      <c r="O16" s="216" t="str">
        <f>IF(技術者名簿!G43="","",技術者名簿!G43)</f>
        <v/>
      </c>
      <c r="P16" s="216" t="str">
        <f>IF(技術者名簿!G44="","",技術者名簿!G44)</f>
        <v/>
      </c>
      <c r="Q16" s="216" t="str">
        <f>IF(技術者名簿!G45="","",技術者名簿!G45)</f>
        <v/>
      </c>
      <c r="R16" s="215" t="str">
        <f t="shared" si="0"/>
        <v/>
      </c>
      <c r="S16" s="216" t="str">
        <f>IF(技術者名簿!H42="","",技術者名簿!H42)</f>
        <v/>
      </c>
      <c r="T16" s="216" t="str">
        <f>IF(技術者名簿!I42="","",技術者名簿!I42)</f>
        <v/>
      </c>
      <c r="U16" s="216" t="str">
        <f>IF(技術者名簿!J42="","",技術者名簿!J42)</f>
        <v/>
      </c>
      <c r="V16" s="216" t="str">
        <f>IF(技術者名簿!K42="○",1,"")</f>
        <v/>
      </c>
      <c r="W16" s="216" t="str">
        <f>IF(技術者名簿!L42="○",1,"")</f>
        <v/>
      </c>
    </row>
    <row r="17" spans="1:23" ht="12.95" customHeight="1">
      <c r="A17" s="206" t="s">
        <v>721</v>
      </c>
      <c r="B17" s="207">
        <f t="shared" si="1"/>
        <v>46</v>
      </c>
      <c r="C17" s="208" t="s">
        <v>210</v>
      </c>
      <c r="D17" s="208" t="s">
        <v>436</v>
      </c>
      <c r="E17" s="209">
        <v>11</v>
      </c>
      <c r="F17" s="216" t="str">
        <f>IF(技術者名簿!B46="","",1)</f>
        <v/>
      </c>
      <c r="G17" s="216" t="str">
        <f>IF(技術者名簿!B46="","",技術者名簿!B46)</f>
        <v/>
      </c>
      <c r="H17" s="216" t="str">
        <f>IF(技術者名簿!C46="","",技術者名簿!C46)</f>
        <v/>
      </c>
      <c r="I17" s="216" t="str">
        <f>IF(技術者名簿!D46="","",技術者名簿!D46)</f>
        <v/>
      </c>
      <c r="J17" s="216" t="str">
        <f>IF(技術者名簿!E46="","",技術者名簿!E46)</f>
        <v/>
      </c>
      <c r="K17" s="216" t="str">
        <f>IF(技術者名簿!E46="","",技術者名簿!E47)</f>
        <v/>
      </c>
      <c r="L17" s="216" t="str">
        <f>IF(技術者名簿!E48="","",技術者名簿!E48)</f>
        <v/>
      </c>
      <c r="M17" s="216" t="str">
        <f>IF(技術者名簿!E49="","",技術者名簿!E49)</f>
        <v/>
      </c>
      <c r="N17" s="216" t="str">
        <f>IF(技術者名簿!G46="","",技術者名簿!G46)</f>
        <v/>
      </c>
      <c r="O17" s="216" t="str">
        <f>IF(技術者名簿!G47="","",技術者名簿!G47)</f>
        <v/>
      </c>
      <c r="P17" s="216" t="str">
        <f>IF(技術者名簿!G48="","",技術者名簿!G48)</f>
        <v/>
      </c>
      <c r="Q17" s="216" t="str">
        <f>IF(技術者名簿!G49="","",技術者名簿!G49)</f>
        <v/>
      </c>
      <c r="R17" s="215" t="str">
        <f t="shared" si="0"/>
        <v/>
      </c>
      <c r="S17" s="216" t="str">
        <f>IF(技術者名簿!H46="","",技術者名簿!H46)</f>
        <v/>
      </c>
      <c r="T17" s="216" t="str">
        <f>IF(技術者名簿!I46="","",技術者名簿!I46)</f>
        <v/>
      </c>
      <c r="U17" s="216" t="str">
        <f>IF(技術者名簿!J46="","",技術者名簿!J46)</f>
        <v/>
      </c>
      <c r="V17" s="216" t="str">
        <f>IF(技術者名簿!K46="○",1,"")</f>
        <v/>
      </c>
      <c r="W17" s="216" t="str">
        <f>IF(技術者名簿!L46="○",1,"")</f>
        <v/>
      </c>
    </row>
    <row r="18" spans="1:23" ht="12.75" customHeight="1">
      <c r="A18" s="206" t="s">
        <v>722</v>
      </c>
      <c r="B18" s="207">
        <f t="shared" si="1"/>
        <v>50</v>
      </c>
      <c r="C18" s="208" t="s">
        <v>210</v>
      </c>
      <c r="D18" s="208" t="s">
        <v>436</v>
      </c>
      <c r="E18" s="209">
        <v>12</v>
      </c>
      <c r="F18" s="216" t="str">
        <f>IF(技術者名簿!B50="","",1)</f>
        <v/>
      </c>
      <c r="G18" s="216" t="str">
        <f>IF(技術者名簿!B50="","",技術者名簿!B50)</f>
        <v/>
      </c>
      <c r="H18" s="216" t="str">
        <f>IF(技術者名簿!C50="","",技術者名簿!C50)</f>
        <v/>
      </c>
      <c r="I18" s="216" t="str">
        <f>IF(技術者名簿!D50="","",技術者名簿!D50)</f>
        <v/>
      </c>
      <c r="J18" s="216" t="str">
        <f>IF(技術者名簿!E50="","",技術者名簿!E50)</f>
        <v/>
      </c>
      <c r="K18" s="216" t="str">
        <f>IF(技術者名簿!E50="","",技術者名簿!E51)</f>
        <v/>
      </c>
      <c r="L18" s="216" t="str">
        <f>IF(技術者名簿!E52="","",技術者名簿!E52)</f>
        <v/>
      </c>
      <c r="M18" s="216" t="str">
        <f>IF(技術者名簿!E53="","",技術者名簿!E53)</f>
        <v/>
      </c>
      <c r="N18" s="216" t="str">
        <f>IF(技術者名簿!G50="","",技術者名簿!G50)</f>
        <v/>
      </c>
      <c r="O18" s="216" t="str">
        <f>IF(技術者名簿!G51="","",技術者名簿!G51)</f>
        <v/>
      </c>
      <c r="P18" s="216" t="str">
        <f>IF(技術者名簿!G52="","",技術者名簿!G52)</f>
        <v/>
      </c>
      <c r="Q18" s="216" t="str">
        <f>IF(技術者名簿!G53="","",技術者名簿!G53)</f>
        <v/>
      </c>
      <c r="R18" s="215" t="str">
        <f t="shared" si="0"/>
        <v/>
      </c>
      <c r="S18" s="216" t="str">
        <f>IF(技術者名簿!H50="","",技術者名簿!H50)</f>
        <v/>
      </c>
      <c r="T18" s="216" t="str">
        <f>IF(技術者名簿!I50="","",技術者名簿!I50)</f>
        <v/>
      </c>
      <c r="U18" s="216" t="str">
        <f>IF(技術者名簿!J50="","",技術者名簿!J50)</f>
        <v/>
      </c>
      <c r="V18" s="216" t="str">
        <f>IF(技術者名簿!K50="○",1,"")</f>
        <v/>
      </c>
      <c r="W18" s="216" t="str">
        <f>IF(技術者名簿!L50="○",1,"")</f>
        <v/>
      </c>
    </row>
    <row r="19" spans="1:23" ht="12.95" customHeight="1">
      <c r="A19" s="206" t="s">
        <v>723</v>
      </c>
      <c r="B19" s="207">
        <f t="shared" si="1"/>
        <v>54</v>
      </c>
      <c r="C19" s="208" t="s">
        <v>210</v>
      </c>
      <c r="D19" s="208" t="s">
        <v>436</v>
      </c>
      <c r="E19" s="209">
        <v>13</v>
      </c>
      <c r="F19" s="216" t="str">
        <f>IF(技術者名簿!B54="","",1)</f>
        <v/>
      </c>
      <c r="G19" s="216" t="str">
        <f>IF(技術者名簿!B54="","",技術者名簿!B54)</f>
        <v/>
      </c>
      <c r="H19" s="216" t="str">
        <f>IF(技術者名簿!C54="","",技術者名簿!C54)</f>
        <v/>
      </c>
      <c r="I19" s="216" t="str">
        <f>IF(技術者名簿!D54="","",技術者名簿!D54)</f>
        <v/>
      </c>
      <c r="J19" s="216" t="str">
        <f>IF(技術者名簿!E54="","",技術者名簿!E54)</f>
        <v/>
      </c>
      <c r="K19" s="216" t="str">
        <f>IF(技術者名簿!E54="","",技術者名簿!E55)</f>
        <v/>
      </c>
      <c r="L19" s="216" t="str">
        <f>IF(技術者名簿!E56="","",技術者名簿!E56)</f>
        <v/>
      </c>
      <c r="M19" s="216" t="str">
        <f>IF(技術者名簿!E57="","",技術者名簿!E57)</f>
        <v/>
      </c>
      <c r="N19" s="216" t="str">
        <f>IF(技術者名簿!G54="","",技術者名簿!G54)</f>
        <v/>
      </c>
      <c r="O19" s="216" t="str">
        <f>IF(技術者名簿!G55="","",技術者名簿!G55)</f>
        <v/>
      </c>
      <c r="P19" s="216" t="str">
        <f>IF(技術者名簿!G56="","",技術者名簿!G56)</f>
        <v/>
      </c>
      <c r="Q19" s="216" t="str">
        <f>IF(技術者名簿!G57="","",技術者名簿!G57)</f>
        <v/>
      </c>
      <c r="R19" s="215" t="str">
        <f t="shared" si="0"/>
        <v/>
      </c>
      <c r="S19" s="216" t="str">
        <f>IF(技術者名簿!H54="","",技術者名簿!H54)</f>
        <v/>
      </c>
      <c r="T19" s="216" t="str">
        <f>IF(技術者名簿!I54="","",技術者名簿!I54)</f>
        <v/>
      </c>
      <c r="U19" s="216" t="str">
        <f>IF(技術者名簿!J54="","",技術者名簿!J54)</f>
        <v/>
      </c>
      <c r="V19" s="216" t="str">
        <f>IF(技術者名簿!K54="○",1,"")</f>
        <v/>
      </c>
      <c r="W19" s="216" t="str">
        <f>IF(技術者名簿!L54="○",1,"")</f>
        <v/>
      </c>
    </row>
    <row r="20" spans="1:23" ht="12.95" customHeight="1">
      <c r="A20" s="206" t="s">
        <v>724</v>
      </c>
      <c r="B20" s="207">
        <f t="shared" si="1"/>
        <v>58</v>
      </c>
      <c r="C20" s="208" t="s">
        <v>210</v>
      </c>
      <c r="D20" s="208" t="s">
        <v>436</v>
      </c>
      <c r="E20" s="209">
        <v>14</v>
      </c>
      <c r="F20" s="216" t="str">
        <f>IF(技術者名簿!B58="","",1)</f>
        <v/>
      </c>
      <c r="G20" s="216" t="str">
        <f>IF(技術者名簿!B58="","",技術者名簿!B58)</f>
        <v/>
      </c>
      <c r="H20" s="216" t="str">
        <f>IF(技術者名簿!C58="","",技術者名簿!C58)</f>
        <v/>
      </c>
      <c r="I20" s="216" t="str">
        <f>IF(技術者名簿!D58="","",技術者名簿!D58)</f>
        <v/>
      </c>
      <c r="J20" s="216" t="str">
        <f>IF(技術者名簿!E58="","",技術者名簿!E58)</f>
        <v/>
      </c>
      <c r="K20" s="216" t="str">
        <f>IF(技術者名簿!E58="","",技術者名簿!E59)</f>
        <v/>
      </c>
      <c r="L20" s="216" t="str">
        <f>IF(技術者名簿!E60="","",技術者名簿!E60)</f>
        <v/>
      </c>
      <c r="M20" s="216" t="str">
        <f>IF(技術者名簿!E61="","",技術者名簿!E61)</f>
        <v/>
      </c>
      <c r="N20" s="216" t="str">
        <f>IF(技術者名簿!G58="","",技術者名簿!G58)</f>
        <v/>
      </c>
      <c r="O20" s="216" t="str">
        <f>IF(技術者名簿!G59="","",技術者名簿!G59)</f>
        <v/>
      </c>
      <c r="P20" s="216" t="str">
        <f>IF(技術者名簿!G60="","",技術者名簿!G60)</f>
        <v/>
      </c>
      <c r="Q20" s="216" t="str">
        <f>IF(技術者名簿!G61="","",技術者名簿!G61)</f>
        <v/>
      </c>
      <c r="R20" s="215" t="str">
        <f t="shared" si="0"/>
        <v/>
      </c>
      <c r="S20" s="216" t="str">
        <f>IF(技術者名簿!H58="","",技術者名簿!H58)</f>
        <v/>
      </c>
      <c r="T20" s="216" t="str">
        <f>IF(技術者名簿!I58="","",技術者名簿!I58)</f>
        <v/>
      </c>
      <c r="U20" s="216" t="str">
        <f>IF(技術者名簿!J58="","",技術者名簿!J58)</f>
        <v/>
      </c>
      <c r="V20" s="216" t="str">
        <f>IF(技術者名簿!K58="○",1,"")</f>
        <v/>
      </c>
      <c r="W20" s="216" t="str">
        <f>IF(技術者名簿!L58="○",1,"")</f>
        <v/>
      </c>
    </row>
    <row r="21" spans="1:23" ht="12.95" customHeight="1">
      <c r="A21" s="206" t="s">
        <v>725</v>
      </c>
      <c r="B21" s="207">
        <f t="shared" si="1"/>
        <v>62</v>
      </c>
      <c r="C21" s="208" t="s">
        <v>210</v>
      </c>
      <c r="D21" s="208" t="s">
        <v>436</v>
      </c>
      <c r="E21" s="209">
        <v>15</v>
      </c>
      <c r="F21" s="216" t="str">
        <f>IF(技術者名簿!B62="","",1)</f>
        <v/>
      </c>
      <c r="G21" s="216" t="str">
        <f>IF(技術者名簿!B62="","",技術者名簿!B62)</f>
        <v/>
      </c>
      <c r="H21" s="216" t="str">
        <f>IF(技術者名簿!C62="","",技術者名簿!C62)</f>
        <v/>
      </c>
      <c r="I21" s="216" t="str">
        <f>IF(技術者名簿!D62="","",技術者名簿!D62)</f>
        <v/>
      </c>
      <c r="J21" s="216" t="str">
        <f>IF(技術者名簿!E62="","",技術者名簿!E62)</f>
        <v/>
      </c>
      <c r="K21" s="216" t="str">
        <f>IF(技術者名簿!E62="","",技術者名簿!E63)</f>
        <v/>
      </c>
      <c r="L21" s="216" t="str">
        <f>IF(技術者名簿!E64="","",技術者名簿!E64)</f>
        <v/>
      </c>
      <c r="M21" s="216" t="str">
        <f>IF(技術者名簿!E65="","",技術者名簿!E65)</f>
        <v/>
      </c>
      <c r="N21" s="216" t="str">
        <f>IF(技術者名簿!G62="","",技術者名簿!G62)</f>
        <v/>
      </c>
      <c r="O21" s="216" t="str">
        <f>IF(技術者名簿!G63="","",技術者名簿!G63)</f>
        <v/>
      </c>
      <c r="P21" s="216" t="str">
        <f>IF(技術者名簿!G64="","",技術者名簿!G64)</f>
        <v/>
      </c>
      <c r="Q21" s="216" t="str">
        <f>IF(技術者名簿!G65="","",技術者名簿!G65)</f>
        <v/>
      </c>
      <c r="R21" s="215" t="str">
        <f t="shared" si="0"/>
        <v/>
      </c>
      <c r="S21" s="216" t="str">
        <f>IF(技術者名簿!H62="","",技術者名簿!H62)</f>
        <v/>
      </c>
      <c r="T21" s="216" t="str">
        <f>IF(技術者名簿!I62="","",技術者名簿!I62)</f>
        <v/>
      </c>
      <c r="U21" s="216" t="str">
        <f>IF(技術者名簿!J62="","",技術者名簿!J62)</f>
        <v/>
      </c>
      <c r="V21" s="216" t="str">
        <f>IF(技術者名簿!K62="○",1,"")</f>
        <v/>
      </c>
      <c r="W21" s="216" t="str">
        <f>IF(技術者名簿!L62="○",1,"")</f>
        <v/>
      </c>
    </row>
    <row r="22" spans="1:23" ht="12.95" customHeight="1">
      <c r="A22" s="206" t="s">
        <v>726</v>
      </c>
      <c r="B22" s="207">
        <f t="shared" si="1"/>
        <v>66</v>
      </c>
      <c r="C22" s="208" t="s">
        <v>210</v>
      </c>
      <c r="D22" s="208" t="s">
        <v>436</v>
      </c>
      <c r="E22" s="209">
        <v>16</v>
      </c>
      <c r="F22" s="216" t="str">
        <f>IF(技術者名簿!B66="","",1)</f>
        <v/>
      </c>
      <c r="G22" s="216" t="str">
        <f>IF(技術者名簿!B66="","",技術者名簿!B66)</f>
        <v/>
      </c>
      <c r="H22" s="216" t="str">
        <f>IF(技術者名簿!C66="","",技術者名簿!C66)</f>
        <v/>
      </c>
      <c r="I22" s="216" t="str">
        <f>IF(技術者名簿!D66="","",技術者名簿!D66)</f>
        <v/>
      </c>
      <c r="J22" s="216" t="str">
        <f>IF(技術者名簿!E66="","",技術者名簿!E66)</f>
        <v/>
      </c>
      <c r="K22" s="216" t="str">
        <f>IF(技術者名簿!E66="","",技術者名簿!E67)</f>
        <v/>
      </c>
      <c r="L22" s="216" t="str">
        <f>IF(技術者名簿!E68="","",技術者名簿!E68)</f>
        <v/>
      </c>
      <c r="M22" s="216" t="str">
        <f>IF(技術者名簿!E69="","",技術者名簿!E69)</f>
        <v/>
      </c>
      <c r="N22" s="216" t="str">
        <f>IF(技術者名簿!G66="","",技術者名簿!G66)</f>
        <v/>
      </c>
      <c r="O22" s="216" t="str">
        <f>IF(技術者名簿!G67="","",技術者名簿!G67)</f>
        <v/>
      </c>
      <c r="P22" s="216" t="str">
        <f>IF(技術者名簿!G68="","",技術者名簿!G68)</f>
        <v/>
      </c>
      <c r="Q22" s="216" t="str">
        <f>IF(技術者名簿!G69="","",技術者名簿!G69)</f>
        <v/>
      </c>
      <c r="R22" s="215" t="str">
        <f t="shared" si="0"/>
        <v/>
      </c>
      <c r="S22" s="216" t="str">
        <f>IF(技術者名簿!H66="","",技術者名簿!H66)</f>
        <v/>
      </c>
      <c r="T22" s="216" t="str">
        <f>IF(技術者名簿!I66="","",技術者名簿!I66)</f>
        <v/>
      </c>
      <c r="U22" s="216" t="str">
        <f>IF(技術者名簿!J66="","",技術者名簿!J66)</f>
        <v/>
      </c>
      <c r="V22" s="216" t="str">
        <f>IF(技術者名簿!K66="○",1,"")</f>
        <v/>
      </c>
      <c r="W22" s="216" t="str">
        <f>IF(技術者名簿!L66="○",1,"")</f>
        <v/>
      </c>
    </row>
    <row r="23" spans="1:23" ht="12.95" customHeight="1">
      <c r="A23" s="206" t="s">
        <v>727</v>
      </c>
      <c r="B23" s="207">
        <f t="shared" si="1"/>
        <v>70</v>
      </c>
      <c r="C23" s="208" t="s">
        <v>210</v>
      </c>
      <c r="D23" s="208" t="s">
        <v>436</v>
      </c>
      <c r="E23" s="209">
        <v>17</v>
      </c>
      <c r="F23" s="216" t="str">
        <f>IF(技術者名簿!B70="","",1)</f>
        <v/>
      </c>
      <c r="G23" s="216" t="str">
        <f>IF(技術者名簿!B70="","",技術者名簿!B70)</f>
        <v/>
      </c>
      <c r="H23" s="216" t="str">
        <f>IF(技術者名簿!C70="","",技術者名簿!C70)</f>
        <v/>
      </c>
      <c r="I23" s="216" t="str">
        <f>IF(技術者名簿!D70="","",技術者名簿!D70)</f>
        <v/>
      </c>
      <c r="J23" s="216" t="str">
        <f>IF(技術者名簿!E70="","",技術者名簿!E70)</f>
        <v/>
      </c>
      <c r="K23" s="216" t="str">
        <f>IF(技術者名簿!E70="","",技術者名簿!E71)</f>
        <v/>
      </c>
      <c r="L23" s="216" t="str">
        <f>IF(技術者名簿!E72="","",技術者名簿!E72)</f>
        <v/>
      </c>
      <c r="M23" s="216" t="str">
        <f>IF(技術者名簿!E73="","",技術者名簿!E73)</f>
        <v/>
      </c>
      <c r="N23" s="216" t="str">
        <f>IF(技術者名簿!G70="","",技術者名簿!G70)</f>
        <v/>
      </c>
      <c r="O23" s="216" t="str">
        <f>IF(技術者名簿!G71="","",技術者名簿!G71)</f>
        <v/>
      </c>
      <c r="P23" s="216" t="str">
        <f>IF(技術者名簿!G72="","",技術者名簿!G72)</f>
        <v/>
      </c>
      <c r="Q23" s="216" t="str">
        <f>IF(技術者名簿!G73="","",技術者名簿!G73)</f>
        <v/>
      </c>
      <c r="R23" s="215" t="str">
        <f t="shared" si="0"/>
        <v/>
      </c>
      <c r="S23" s="216" t="str">
        <f>IF(技術者名簿!H70="","",技術者名簿!H70)</f>
        <v/>
      </c>
      <c r="T23" s="216" t="str">
        <f>IF(技術者名簿!I70="","",技術者名簿!I70)</f>
        <v/>
      </c>
      <c r="U23" s="216" t="str">
        <f>IF(技術者名簿!J70="","",技術者名簿!J70)</f>
        <v/>
      </c>
      <c r="V23" s="216" t="str">
        <f>IF(技術者名簿!K70="○",1,"")</f>
        <v/>
      </c>
      <c r="W23" s="216" t="str">
        <f>IF(技術者名簿!L70="○",1,"")</f>
        <v/>
      </c>
    </row>
    <row r="24" spans="1:23" ht="12.95" customHeight="1">
      <c r="A24" s="206" t="s">
        <v>728</v>
      </c>
      <c r="B24" s="207">
        <f t="shared" si="1"/>
        <v>74</v>
      </c>
      <c r="C24" s="208" t="s">
        <v>210</v>
      </c>
      <c r="D24" s="208" t="s">
        <v>436</v>
      </c>
      <c r="E24" s="209">
        <v>18</v>
      </c>
      <c r="F24" s="216" t="str">
        <f>IF(技術者名簿!B74="","",1)</f>
        <v/>
      </c>
      <c r="G24" s="216" t="str">
        <f>IF(技術者名簿!B74="","",技術者名簿!B74)</f>
        <v/>
      </c>
      <c r="H24" s="216" t="str">
        <f>IF(技術者名簿!C74="","",技術者名簿!C74)</f>
        <v/>
      </c>
      <c r="I24" s="216" t="str">
        <f>IF(技術者名簿!D74="","",技術者名簿!D74)</f>
        <v/>
      </c>
      <c r="J24" s="216" t="str">
        <f>IF(技術者名簿!E74="","",技術者名簿!E74)</f>
        <v/>
      </c>
      <c r="K24" s="216" t="str">
        <f>IF(技術者名簿!E74="","",技術者名簿!E75)</f>
        <v/>
      </c>
      <c r="L24" s="216" t="str">
        <f>IF(技術者名簿!E76="","",技術者名簿!E76)</f>
        <v/>
      </c>
      <c r="M24" s="216" t="str">
        <f>IF(技術者名簿!E77="","",技術者名簿!E77)</f>
        <v/>
      </c>
      <c r="N24" s="216" t="str">
        <f>IF(技術者名簿!G74="","",技術者名簿!G74)</f>
        <v/>
      </c>
      <c r="O24" s="216" t="str">
        <f>IF(技術者名簿!G75="","",技術者名簿!G75)</f>
        <v/>
      </c>
      <c r="P24" s="216" t="str">
        <f>IF(技術者名簿!G76="","",技術者名簿!G76)</f>
        <v/>
      </c>
      <c r="Q24" s="216" t="str">
        <f>IF(技術者名簿!G77="","",技術者名簿!G77)</f>
        <v/>
      </c>
      <c r="R24" s="215" t="str">
        <f t="shared" si="0"/>
        <v/>
      </c>
      <c r="S24" s="216" t="str">
        <f>IF(技術者名簿!H74="","",技術者名簿!H74)</f>
        <v/>
      </c>
      <c r="T24" s="216" t="str">
        <f>IF(技術者名簿!I74="","",技術者名簿!I74)</f>
        <v/>
      </c>
      <c r="U24" s="216" t="str">
        <f>IF(技術者名簿!J74="","",技術者名簿!J74)</f>
        <v/>
      </c>
      <c r="V24" s="216" t="str">
        <f>IF(技術者名簿!K74="○",1,"")</f>
        <v/>
      </c>
      <c r="W24" s="216" t="str">
        <f>IF(技術者名簿!L74="○",1,"")</f>
        <v/>
      </c>
    </row>
    <row r="25" spans="1:23" ht="12.95" customHeight="1">
      <c r="A25" s="206" t="s">
        <v>729</v>
      </c>
      <c r="B25" s="207">
        <f t="shared" si="1"/>
        <v>78</v>
      </c>
      <c r="C25" s="208" t="s">
        <v>210</v>
      </c>
      <c r="D25" s="208" t="s">
        <v>436</v>
      </c>
      <c r="E25" s="209">
        <v>19</v>
      </c>
      <c r="F25" s="216" t="str">
        <f>IF(技術者名簿!B78="","",1)</f>
        <v/>
      </c>
      <c r="G25" s="216" t="str">
        <f>IF(技術者名簿!B78="","",技術者名簿!B78)</f>
        <v/>
      </c>
      <c r="H25" s="216" t="str">
        <f>IF(技術者名簿!C78="","",技術者名簿!C78)</f>
        <v/>
      </c>
      <c r="I25" s="216" t="str">
        <f>IF(技術者名簿!D78="","",技術者名簿!D78)</f>
        <v/>
      </c>
      <c r="J25" s="216" t="str">
        <f>IF(技術者名簿!E78="","",技術者名簿!E78)</f>
        <v/>
      </c>
      <c r="K25" s="216" t="str">
        <f>IF(技術者名簿!E78="","",技術者名簿!E79)</f>
        <v/>
      </c>
      <c r="L25" s="216" t="str">
        <f>IF(技術者名簿!E80="","",技術者名簿!E80)</f>
        <v/>
      </c>
      <c r="M25" s="216" t="str">
        <f>IF(技術者名簿!E81="","",技術者名簿!E81)</f>
        <v/>
      </c>
      <c r="N25" s="216" t="str">
        <f>IF(技術者名簿!G78="","",技術者名簿!G78)</f>
        <v/>
      </c>
      <c r="O25" s="216" t="str">
        <f>IF(技術者名簿!G79="","",技術者名簿!G79)</f>
        <v/>
      </c>
      <c r="P25" s="216" t="str">
        <f>IF(技術者名簿!G80="","",技術者名簿!G80)</f>
        <v/>
      </c>
      <c r="Q25" s="216" t="str">
        <f>IF(技術者名簿!G81="","",技術者名簿!G81)</f>
        <v/>
      </c>
      <c r="R25" s="215" t="str">
        <f t="shared" si="0"/>
        <v/>
      </c>
      <c r="S25" s="216" t="str">
        <f>IF(技術者名簿!H78="","",技術者名簿!H78)</f>
        <v/>
      </c>
      <c r="T25" s="216" t="str">
        <f>IF(技術者名簿!I78="","",技術者名簿!I78)</f>
        <v/>
      </c>
      <c r="U25" s="216" t="str">
        <f>IF(技術者名簿!J78="","",技術者名簿!J78)</f>
        <v/>
      </c>
      <c r="V25" s="216" t="str">
        <f>IF(技術者名簿!K78="○",1,"")</f>
        <v/>
      </c>
      <c r="W25" s="216" t="str">
        <f>IF(技術者名簿!L78="○",1,"")</f>
        <v/>
      </c>
    </row>
    <row r="26" spans="1:23" ht="12.95" customHeight="1">
      <c r="A26" s="206" t="s">
        <v>730</v>
      </c>
      <c r="B26" s="207">
        <f t="shared" si="1"/>
        <v>82</v>
      </c>
      <c r="C26" s="208" t="s">
        <v>210</v>
      </c>
      <c r="D26" s="208" t="s">
        <v>436</v>
      </c>
      <c r="E26" s="209">
        <v>20</v>
      </c>
      <c r="F26" s="216" t="str">
        <f>IF(技術者名簿!B82="","",1)</f>
        <v/>
      </c>
      <c r="G26" s="216" t="str">
        <f>IF(技術者名簿!B82="","",技術者名簿!B82)</f>
        <v/>
      </c>
      <c r="H26" s="216" t="str">
        <f>IF(技術者名簿!C82="","",技術者名簿!C82)</f>
        <v/>
      </c>
      <c r="I26" s="216" t="str">
        <f>IF(技術者名簿!D82="","",技術者名簿!D82)</f>
        <v/>
      </c>
      <c r="J26" s="216" t="str">
        <f>IF(技術者名簿!E82="","",技術者名簿!E82)</f>
        <v/>
      </c>
      <c r="K26" s="216" t="str">
        <f>IF(技術者名簿!E82="","",技術者名簿!E83)</f>
        <v/>
      </c>
      <c r="L26" s="216" t="str">
        <f>IF(技術者名簿!E84="","",技術者名簿!E84)</f>
        <v/>
      </c>
      <c r="M26" s="216" t="str">
        <f>IF(技術者名簿!E85="","",技術者名簿!E85)</f>
        <v/>
      </c>
      <c r="N26" s="216" t="str">
        <f>IF(技術者名簿!G82="","",技術者名簿!G82)</f>
        <v/>
      </c>
      <c r="O26" s="216" t="str">
        <f>IF(技術者名簿!G83="","",技術者名簿!G83)</f>
        <v/>
      </c>
      <c r="P26" s="216" t="str">
        <f>IF(技術者名簿!G84="","",技術者名簿!G84)</f>
        <v/>
      </c>
      <c r="Q26" s="216" t="str">
        <f>IF(技術者名簿!G85="","",技術者名簿!G85)</f>
        <v/>
      </c>
      <c r="R26" s="215" t="str">
        <f t="shared" si="0"/>
        <v/>
      </c>
      <c r="S26" s="216" t="str">
        <f>IF(技術者名簿!H82="","",技術者名簿!H82)</f>
        <v/>
      </c>
      <c r="T26" s="216" t="str">
        <f>IF(技術者名簿!I82="","",技術者名簿!I82)</f>
        <v/>
      </c>
      <c r="U26" s="216" t="str">
        <f>IF(技術者名簿!J82="","",技術者名簿!J82)</f>
        <v/>
      </c>
      <c r="V26" s="216" t="str">
        <f>IF(技術者名簿!K82="○",1,"")</f>
        <v/>
      </c>
      <c r="W26" s="216" t="str">
        <f>IF(技術者名簿!L82="○",1,"")</f>
        <v/>
      </c>
    </row>
    <row r="27" spans="1:23" ht="12.95" customHeight="1">
      <c r="A27" s="206" t="s">
        <v>731</v>
      </c>
      <c r="B27" s="207">
        <f t="shared" si="1"/>
        <v>86</v>
      </c>
      <c r="C27" s="208" t="s">
        <v>210</v>
      </c>
      <c r="D27" s="208" t="s">
        <v>436</v>
      </c>
      <c r="E27" s="209">
        <v>21</v>
      </c>
      <c r="F27" s="216" t="str">
        <f>IF(技術者名簿!B86="","",1)</f>
        <v/>
      </c>
      <c r="G27" s="216" t="str">
        <f>IF(技術者名簿!B86="","",技術者名簿!B86)</f>
        <v/>
      </c>
      <c r="H27" s="216" t="str">
        <f>IF(技術者名簿!C86="","",技術者名簿!C86)</f>
        <v/>
      </c>
      <c r="I27" s="216" t="str">
        <f>IF(技術者名簿!D86="","",技術者名簿!D86)</f>
        <v/>
      </c>
      <c r="J27" s="216" t="str">
        <f>IF(技術者名簿!E86="","",技術者名簿!E86)</f>
        <v/>
      </c>
      <c r="K27" s="216" t="str">
        <f>IF(技術者名簿!E86="","",技術者名簿!E87)</f>
        <v/>
      </c>
      <c r="L27" s="216" t="str">
        <f>IF(技術者名簿!E88="","",技術者名簿!E88)</f>
        <v/>
      </c>
      <c r="M27" s="216" t="str">
        <f>IF(技術者名簿!E89="","",技術者名簿!E89)</f>
        <v/>
      </c>
      <c r="N27" s="216" t="str">
        <f>IF(技術者名簿!G86="","",技術者名簿!G86)</f>
        <v/>
      </c>
      <c r="O27" s="216" t="str">
        <f>IF(技術者名簿!G87="","",技術者名簿!G87)</f>
        <v/>
      </c>
      <c r="P27" s="216" t="str">
        <f>IF(技術者名簿!G88="","",技術者名簿!G88)</f>
        <v/>
      </c>
      <c r="Q27" s="216" t="str">
        <f>IF(技術者名簿!G89="","",技術者名簿!G89)</f>
        <v/>
      </c>
      <c r="R27" s="215" t="str">
        <f t="shared" si="0"/>
        <v/>
      </c>
      <c r="S27" s="216" t="str">
        <f>IF(技術者名簿!H86="","",技術者名簿!H86)</f>
        <v/>
      </c>
      <c r="T27" s="216" t="str">
        <f>IF(技術者名簿!I86="","",技術者名簿!I86)</f>
        <v/>
      </c>
      <c r="U27" s="216" t="str">
        <f>IF(技術者名簿!J86="","",技術者名簿!J86)</f>
        <v/>
      </c>
      <c r="V27" s="216" t="str">
        <f>IF(技術者名簿!K86="○",1,"")</f>
        <v/>
      </c>
      <c r="W27" s="216" t="str">
        <f>IF(技術者名簿!L86="○",1,"")</f>
        <v/>
      </c>
    </row>
    <row r="28" spans="1:23" ht="12.95" customHeight="1">
      <c r="A28" s="206" t="s">
        <v>732</v>
      </c>
      <c r="B28" s="207">
        <f t="shared" si="1"/>
        <v>90</v>
      </c>
      <c r="C28" s="208" t="s">
        <v>210</v>
      </c>
      <c r="D28" s="208" t="s">
        <v>436</v>
      </c>
      <c r="E28" s="209">
        <v>22</v>
      </c>
      <c r="F28" s="216" t="str">
        <f>IF(技術者名簿!B90="","",1)</f>
        <v/>
      </c>
      <c r="G28" s="216" t="str">
        <f>IF(技術者名簿!B90="","",技術者名簿!B90)</f>
        <v/>
      </c>
      <c r="H28" s="216" t="str">
        <f>IF(技術者名簿!C90="","",技術者名簿!C90)</f>
        <v/>
      </c>
      <c r="I28" s="216" t="str">
        <f>IF(技術者名簿!D90="","",技術者名簿!D90)</f>
        <v/>
      </c>
      <c r="J28" s="216" t="str">
        <f>IF(技術者名簿!E90="","",技術者名簿!E90)</f>
        <v/>
      </c>
      <c r="K28" s="216" t="str">
        <f>IF(技術者名簿!E90="","",技術者名簿!E91)</f>
        <v/>
      </c>
      <c r="L28" s="216" t="str">
        <f>IF(技術者名簿!E92="","",技術者名簿!E92)</f>
        <v/>
      </c>
      <c r="M28" s="216" t="str">
        <f>IF(技術者名簿!E93="","",技術者名簿!E93)</f>
        <v/>
      </c>
      <c r="N28" s="216" t="str">
        <f>IF(技術者名簿!G90="","",技術者名簿!G90)</f>
        <v/>
      </c>
      <c r="O28" s="216" t="str">
        <f>IF(技術者名簿!G91="","",技術者名簿!G91)</f>
        <v/>
      </c>
      <c r="P28" s="216" t="str">
        <f>IF(技術者名簿!G92="","",技術者名簿!G92)</f>
        <v/>
      </c>
      <c r="Q28" s="216" t="str">
        <f>IF(技術者名簿!G93="","",技術者名簿!G93)</f>
        <v/>
      </c>
      <c r="R28" s="215" t="str">
        <f t="shared" si="0"/>
        <v/>
      </c>
      <c r="S28" s="216" t="str">
        <f>IF(技術者名簿!H90="","",技術者名簿!H90)</f>
        <v/>
      </c>
      <c r="T28" s="216" t="str">
        <f>IF(技術者名簿!I90="","",技術者名簿!I90)</f>
        <v/>
      </c>
      <c r="U28" s="216" t="str">
        <f>IF(技術者名簿!J90="","",技術者名簿!J90)</f>
        <v/>
      </c>
      <c r="V28" s="216" t="str">
        <f>IF(技術者名簿!K90="○",1,"")</f>
        <v/>
      </c>
      <c r="W28" s="216" t="str">
        <f>IF(技術者名簿!L90="○",1,"")</f>
        <v/>
      </c>
    </row>
    <row r="29" spans="1:23" ht="12.95" customHeight="1">
      <c r="A29" s="206" t="s">
        <v>733</v>
      </c>
      <c r="B29" s="207">
        <f t="shared" si="1"/>
        <v>94</v>
      </c>
      <c r="C29" s="208" t="s">
        <v>210</v>
      </c>
      <c r="D29" s="208" t="s">
        <v>436</v>
      </c>
      <c r="E29" s="209">
        <v>23</v>
      </c>
      <c r="F29" s="216" t="str">
        <f>IF(技術者名簿!B94="","",1)</f>
        <v/>
      </c>
      <c r="G29" s="216" t="str">
        <f>IF(技術者名簿!B94="","",技術者名簿!B94)</f>
        <v/>
      </c>
      <c r="H29" s="216" t="str">
        <f>IF(技術者名簿!C94="","",技術者名簿!C94)</f>
        <v/>
      </c>
      <c r="I29" s="216" t="str">
        <f>IF(技術者名簿!D94="","",技術者名簿!D94)</f>
        <v/>
      </c>
      <c r="J29" s="216" t="str">
        <f>IF(技術者名簿!E94="","",技術者名簿!E94)</f>
        <v/>
      </c>
      <c r="K29" s="216" t="str">
        <f>IF(技術者名簿!E94="","",技術者名簿!E95)</f>
        <v/>
      </c>
      <c r="L29" s="216" t="str">
        <f>IF(技術者名簿!E96="","",技術者名簿!E96)</f>
        <v/>
      </c>
      <c r="M29" s="216" t="str">
        <f>IF(技術者名簿!E97="","",技術者名簿!E97)</f>
        <v/>
      </c>
      <c r="N29" s="216" t="str">
        <f>IF(技術者名簿!G94="","",技術者名簿!G94)</f>
        <v/>
      </c>
      <c r="O29" s="216" t="str">
        <f>IF(技術者名簿!G95="","",技術者名簿!G95)</f>
        <v/>
      </c>
      <c r="P29" s="216" t="str">
        <f>IF(技術者名簿!G96="","",技術者名簿!G96)</f>
        <v/>
      </c>
      <c r="Q29" s="216" t="str">
        <f>IF(技術者名簿!G97="","",技術者名簿!G97)</f>
        <v/>
      </c>
      <c r="R29" s="215" t="str">
        <f t="shared" si="0"/>
        <v/>
      </c>
      <c r="S29" s="216" t="str">
        <f>IF(技術者名簿!H94="","",技術者名簿!H94)</f>
        <v/>
      </c>
      <c r="T29" s="216" t="str">
        <f>IF(技術者名簿!I94="","",技術者名簿!I94)</f>
        <v/>
      </c>
      <c r="U29" s="216" t="str">
        <f>IF(技術者名簿!J94="","",技術者名簿!J94)</f>
        <v/>
      </c>
      <c r="V29" s="216" t="str">
        <f>IF(技術者名簿!K94="○",1,"")</f>
        <v/>
      </c>
      <c r="W29" s="216" t="str">
        <f>IF(技術者名簿!L94="○",1,"")</f>
        <v/>
      </c>
    </row>
    <row r="30" spans="1:23" ht="12.95" customHeight="1">
      <c r="A30" s="206" t="s">
        <v>734</v>
      </c>
      <c r="B30" s="207">
        <f t="shared" si="1"/>
        <v>98</v>
      </c>
      <c r="C30" s="208" t="s">
        <v>210</v>
      </c>
      <c r="D30" s="208" t="s">
        <v>436</v>
      </c>
      <c r="E30" s="209">
        <v>24</v>
      </c>
      <c r="F30" s="216" t="str">
        <f>IF(技術者名簿!B98="","",1)</f>
        <v/>
      </c>
      <c r="G30" s="216" t="str">
        <f>IF(技術者名簿!B98="","",技術者名簿!B98)</f>
        <v/>
      </c>
      <c r="H30" s="216" t="str">
        <f>IF(技術者名簿!C98="","",技術者名簿!C98)</f>
        <v/>
      </c>
      <c r="I30" s="216" t="str">
        <f>IF(技術者名簿!D98="","",技術者名簿!D98)</f>
        <v/>
      </c>
      <c r="J30" s="216" t="str">
        <f>IF(技術者名簿!E98="","",技術者名簿!E98)</f>
        <v/>
      </c>
      <c r="K30" s="216" t="str">
        <f>IF(技術者名簿!E98="","",技術者名簿!E99)</f>
        <v/>
      </c>
      <c r="L30" s="216" t="str">
        <f>IF(技術者名簿!E100="","",技術者名簿!E100)</f>
        <v/>
      </c>
      <c r="M30" s="216" t="str">
        <f>IF(技術者名簿!E101="","",技術者名簿!E101)</f>
        <v/>
      </c>
      <c r="N30" s="216" t="str">
        <f>IF(技術者名簿!G98="","",技術者名簿!G98)</f>
        <v/>
      </c>
      <c r="O30" s="216" t="str">
        <f>IF(技術者名簿!G99="","",技術者名簿!G99)</f>
        <v/>
      </c>
      <c r="P30" s="216" t="str">
        <f>IF(技術者名簿!G100="","",技術者名簿!G100)</f>
        <v/>
      </c>
      <c r="Q30" s="216" t="str">
        <f>IF(技術者名簿!G101="","",技術者名簿!G101)</f>
        <v/>
      </c>
      <c r="R30" s="215" t="str">
        <f t="shared" si="0"/>
        <v/>
      </c>
      <c r="S30" s="216" t="str">
        <f>IF(技術者名簿!H98="","",技術者名簿!H98)</f>
        <v/>
      </c>
      <c r="T30" s="216" t="str">
        <f>IF(技術者名簿!I98="","",技術者名簿!I98)</f>
        <v/>
      </c>
      <c r="U30" s="216" t="str">
        <f>IF(技術者名簿!J98="","",技術者名簿!J98)</f>
        <v/>
      </c>
      <c r="V30" s="216" t="str">
        <f>IF(技術者名簿!K98="○",1,"")</f>
        <v/>
      </c>
      <c r="W30" s="216" t="str">
        <f>IF(技術者名簿!L98="○",1,"")</f>
        <v/>
      </c>
    </row>
    <row r="31" spans="1:23" ht="12.95" customHeight="1">
      <c r="A31" s="206" t="s">
        <v>735</v>
      </c>
      <c r="B31" s="207">
        <f t="shared" si="1"/>
        <v>102</v>
      </c>
      <c r="C31" s="208" t="s">
        <v>210</v>
      </c>
      <c r="D31" s="208" t="s">
        <v>436</v>
      </c>
      <c r="E31" s="209">
        <v>25</v>
      </c>
      <c r="F31" s="216" t="str">
        <f>IF(技術者名簿!B102="","",1)</f>
        <v/>
      </c>
      <c r="G31" s="216" t="str">
        <f>IF(技術者名簿!B102="","",技術者名簿!B102)</f>
        <v/>
      </c>
      <c r="H31" s="216" t="str">
        <f>IF(技術者名簿!C102="","",技術者名簿!C102)</f>
        <v/>
      </c>
      <c r="I31" s="216" t="str">
        <f>IF(技術者名簿!D102="","",技術者名簿!D102)</f>
        <v/>
      </c>
      <c r="J31" s="216" t="str">
        <f>IF(技術者名簿!E102="","",技術者名簿!E102)</f>
        <v/>
      </c>
      <c r="K31" s="216" t="str">
        <f>IF(技術者名簿!E102="","",技術者名簿!E103)</f>
        <v/>
      </c>
      <c r="L31" s="216" t="str">
        <f>IF(技術者名簿!E104="","",技術者名簿!E104)</f>
        <v/>
      </c>
      <c r="M31" s="216" t="str">
        <f>IF(技術者名簿!E105="","",技術者名簿!E105)</f>
        <v/>
      </c>
      <c r="N31" s="216" t="str">
        <f>IF(技術者名簿!G102="","",技術者名簿!G102)</f>
        <v/>
      </c>
      <c r="O31" s="216" t="str">
        <f>IF(技術者名簿!G103="","",技術者名簿!G103)</f>
        <v/>
      </c>
      <c r="P31" s="216" t="str">
        <f>IF(技術者名簿!G104="","",技術者名簿!G104)</f>
        <v/>
      </c>
      <c r="Q31" s="216" t="str">
        <f>IF(技術者名簿!G105="","",技術者名簿!G105)</f>
        <v/>
      </c>
      <c r="R31" s="215" t="str">
        <f t="shared" si="0"/>
        <v/>
      </c>
      <c r="S31" s="216" t="str">
        <f>IF(技術者名簿!H102="","",技術者名簿!H102)</f>
        <v/>
      </c>
      <c r="T31" s="216" t="str">
        <f>IF(技術者名簿!I102="","",技術者名簿!I102)</f>
        <v/>
      </c>
      <c r="U31" s="216" t="str">
        <f>IF(技術者名簿!J102="","",技術者名簿!J102)</f>
        <v/>
      </c>
      <c r="V31" s="216" t="str">
        <f>IF(技術者名簿!K102="○",1,"")</f>
        <v/>
      </c>
      <c r="W31" s="216" t="str">
        <f>IF(技術者名簿!L102="○",1,"")</f>
        <v/>
      </c>
    </row>
    <row r="32" spans="1:23" ht="12.95" customHeight="1">
      <c r="A32" s="206" t="s">
        <v>736</v>
      </c>
      <c r="B32" s="207">
        <f t="shared" si="1"/>
        <v>106</v>
      </c>
      <c r="C32" s="208" t="s">
        <v>210</v>
      </c>
      <c r="D32" s="208" t="s">
        <v>436</v>
      </c>
      <c r="E32" s="209">
        <v>26</v>
      </c>
      <c r="F32" s="216" t="str">
        <f>IF(技術者名簿!B106="","",1)</f>
        <v/>
      </c>
      <c r="G32" s="216" t="str">
        <f>IF(技術者名簿!B106="","",技術者名簿!B106)</f>
        <v/>
      </c>
      <c r="H32" s="216" t="str">
        <f>IF(技術者名簿!C106="","",技術者名簿!C106)</f>
        <v/>
      </c>
      <c r="I32" s="216" t="str">
        <f>IF(技術者名簿!D106="","",技術者名簿!D106)</f>
        <v/>
      </c>
      <c r="J32" s="216" t="str">
        <f>IF(技術者名簿!E106="","",技術者名簿!E106)</f>
        <v/>
      </c>
      <c r="K32" s="216" t="str">
        <f>IF(技術者名簿!E106="","",技術者名簿!E107)</f>
        <v/>
      </c>
      <c r="L32" s="216" t="str">
        <f>IF(技術者名簿!E108="","",技術者名簿!E108)</f>
        <v/>
      </c>
      <c r="M32" s="216" t="str">
        <f>IF(技術者名簿!E109="","",技術者名簿!E109)</f>
        <v/>
      </c>
      <c r="N32" s="216" t="str">
        <f>IF(技術者名簿!G106="","",技術者名簿!G106)</f>
        <v/>
      </c>
      <c r="O32" s="216" t="str">
        <f>IF(技術者名簿!G107="","",技術者名簿!G107)</f>
        <v/>
      </c>
      <c r="P32" s="216" t="str">
        <f>IF(技術者名簿!G108="","",技術者名簿!G108)</f>
        <v/>
      </c>
      <c r="Q32" s="216" t="str">
        <f>IF(技術者名簿!G109="","",技術者名簿!G109)</f>
        <v/>
      </c>
      <c r="R32" s="215" t="str">
        <f t="shared" si="0"/>
        <v/>
      </c>
      <c r="S32" s="216" t="str">
        <f>IF(技術者名簿!H106="","",技術者名簿!H106)</f>
        <v/>
      </c>
      <c r="T32" s="216" t="str">
        <f>IF(技術者名簿!I106="","",技術者名簿!I106)</f>
        <v/>
      </c>
      <c r="U32" s="216" t="str">
        <f>IF(技術者名簿!J106="","",技術者名簿!J106)</f>
        <v/>
      </c>
      <c r="V32" s="216" t="str">
        <f>IF(技術者名簿!K106="○",1,"")</f>
        <v/>
      </c>
      <c r="W32" s="216" t="str">
        <f>IF(技術者名簿!L106="○",1,"")</f>
        <v/>
      </c>
    </row>
    <row r="33" spans="1:23" ht="12.95" customHeight="1">
      <c r="A33" s="206" t="s">
        <v>737</v>
      </c>
      <c r="B33" s="207">
        <f t="shared" si="1"/>
        <v>110</v>
      </c>
      <c r="C33" s="208" t="s">
        <v>210</v>
      </c>
      <c r="D33" s="208" t="s">
        <v>436</v>
      </c>
      <c r="E33" s="209">
        <v>27</v>
      </c>
      <c r="F33" s="216" t="str">
        <f>IF(技術者名簿!B110="","",1)</f>
        <v/>
      </c>
      <c r="G33" s="216" t="str">
        <f>IF(技術者名簿!B110="","",技術者名簿!B110)</f>
        <v/>
      </c>
      <c r="H33" s="216" t="str">
        <f>IF(技術者名簿!C110="","",技術者名簿!C110)</f>
        <v/>
      </c>
      <c r="I33" s="216" t="str">
        <f>IF(技術者名簿!D110="","",技術者名簿!D110)</f>
        <v/>
      </c>
      <c r="J33" s="216" t="str">
        <f>IF(技術者名簿!E110="","",技術者名簿!E110)</f>
        <v/>
      </c>
      <c r="K33" s="216" t="str">
        <f>IF(技術者名簿!E110="","",技術者名簿!E111)</f>
        <v/>
      </c>
      <c r="L33" s="216" t="str">
        <f>IF(技術者名簿!E112="","",技術者名簿!E112)</f>
        <v/>
      </c>
      <c r="M33" s="216" t="str">
        <f>IF(技術者名簿!E113="","",技術者名簿!E113)</f>
        <v/>
      </c>
      <c r="N33" s="216" t="str">
        <f>IF(技術者名簿!G110="","",技術者名簿!G110)</f>
        <v/>
      </c>
      <c r="O33" s="216" t="str">
        <f>IF(技術者名簿!G111="","",技術者名簿!G111)</f>
        <v/>
      </c>
      <c r="P33" s="216" t="str">
        <f>IF(技術者名簿!G112="","",技術者名簿!G112)</f>
        <v/>
      </c>
      <c r="Q33" s="216" t="str">
        <f>IF(技術者名簿!G113="","",技術者名簿!G113)</f>
        <v/>
      </c>
      <c r="R33" s="215" t="str">
        <f t="shared" si="0"/>
        <v/>
      </c>
      <c r="S33" s="216" t="str">
        <f>IF(技術者名簿!H110="","",技術者名簿!H110)</f>
        <v/>
      </c>
      <c r="T33" s="216" t="str">
        <f>IF(技術者名簿!I110="","",技術者名簿!I110)</f>
        <v/>
      </c>
      <c r="U33" s="216" t="str">
        <f>IF(技術者名簿!J110="","",技術者名簿!J110)</f>
        <v/>
      </c>
      <c r="V33" s="216" t="str">
        <f>IF(技術者名簿!K110="○",1,"")</f>
        <v/>
      </c>
      <c r="W33" s="216" t="str">
        <f>IF(技術者名簿!L110="○",1,"")</f>
        <v/>
      </c>
    </row>
    <row r="34" spans="1:23" ht="12.95" customHeight="1">
      <c r="A34" s="206" t="s">
        <v>738</v>
      </c>
      <c r="B34" s="207">
        <f t="shared" si="1"/>
        <v>114</v>
      </c>
      <c r="C34" s="208" t="s">
        <v>210</v>
      </c>
      <c r="D34" s="208" t="s">
        <v>436</v>
      </c>
      <c r="E34" s="209">
        <v>28</v>
      </c>
      <c r="F34" s="216" t="str">
        <f>IF(技術者名簿!B114="","",1)</f>
        <v/>
      </c>
      <c r="G34" s="216" t="str">
        <f>IF(技術者名簿!B114="","",技術者名簿!B114)</f>
        <v/>
      </c>
      <c r="H34" s="216" t="str">
        <f>IF(技術者名簿!C114="","",技術者名簿!C114)</f>
        <v/>
      </c>
      <c r="I34" s="216" t="str">
        <f>IF(技術者名簿!D114="","",技術者名簿!D114)</f>
        <v/>
      </c>
      <c r="J34" s="216" t="str">
        <f>IF(技術者名簿!E114="","",技術者名簿!E114)</f>
        <v/>
      </c>
      <c r="K34" s="216" t="str">
        <f>IF(技術者名簿!E114="","",技術者名簿!E115)</f>
        <v/>
      </c>
      <c r="L34" s="216" t="str">
        <f>IF(技術者名簿!E116="","",技術者名簿!E116)</f>
        <v/>
      </c>
      <c r="M34" s="216" t="str">
        <f>IF(技術者名簿!E117="","",技術者名簿!E117)</f>
        <v/>
      </c>
      <c r="N34" s="216" t="str">
        <f>IF(技術者名簿!G114="","",技術者名簿!G114)</f>
        <v/>
      </c>
      <c r="O34" s="216" t="str">
        <f>IF(技術者名簿!G115="","",技術者名簿!G115)</f>
        <v/>
      </c>
      <c r="P34" s="216" t="str">
        <f>IF(技術者名簿!G116="","",技術者名簿!G116)</f>
        <v/>
      </c>
      <c r="Q34" s="216" t="str">
        <f>IF(技術者名簿!G117="","",技術者名簿!G117)</f>
        <v/>
      </c>
      <c r="R34" s="215" t="str">
        <f t="shared" si="0"/>
        <v/>
      </c>
      <c r="S34" s="216" t="str">
        <f>IF(技術者名簿!H114="","",技術者名簿!H114)</f>
        <v/>
      </c>
      <c r="T34" s="216" t="str">
        <f>IF(技術者名簿!I114="","",技術者名簿!I114)</f>
        <v/>
      </c>
      <c r="U34" s="216" t="str">
        <f>IF(技術者名簿!J114="","",技術者名簿!J114)</f>
        <v/>
      </c>
      <c r="V34" s="216" t="str">
        <f>IF(技術者名簿!K114="○",1,"")</f>
        <v/>
      </c>
      <c r="W34" s="216" t="str">
        <f>IF(技術者名簿!L114="○",1,"")</f>
        <v/>
      </c>
    </row>
    <row r="35" spans="1:23" ht="12.95" customHeight="1">
      <c r="A35" s="206" t="s">
        <v>739</v>
      </c>
      <c r="B35" s="207">
        <f t="shared" si="1"/>
        <v>118</v>
      </c>
      <c r="C35" s="208" t="s">
        <v>210</v>
      </c>
      <c r="D35" s="208" t="s">
        <v>436</v>
      </c>
      <c r="E35" s="209">
        <v>29</v>
      </c>
      <c r="F35" s="216" t="str">
        <f>IF(技術者名簿!B118="","",1)</f>
        <v/>
      </c>
      <c r="G35" s="216" t="str">
        <f>IF(技術者名簿!B118="","",技術者名簿!B118)</f>
        <v/>
      </c>
      <c r="H35" s="216" t="str">
        <f>IF(技術者名簿!C118="","",技術者名簿!C118)</f>
        <v/>
      </c>
      <c r="I35" s="216" t="str">
        <f>IF(技術者名簿!D118="","",技術者名簿!D118)</f>
        <v/>
      </c>
      <c r="J35" s="216" t="str">
        <f>IF(技術者名簿!E118="","",技術者名簿!E118)</f>
        <v/>
      </c>
      <c r="K35" s="216" t="str">
        <f>IF(技術者名簿!E118="","",技術者名簿!E119)</f>
        <v/>
      </c>
      <c r="L35" s="216" t="str">
        <f>IF(技術者名簿!E120="","",技術者名簿!E120)</f>
        <v/>
      </c>
      <c r="M35" s="216" t="str">
        <f>IF(技術者名簿!E121="","",技術者名簿!E121)</f>
        <v/>
      </c>
      <c r="N35" s="216" t="str">
        <f>IF(技術者名簿!G118="","",技術者名簿!G118)</f>
        <v/>
      </c>
      <c r="O35" s="216" t="str">
        <f>IF(技術者名簿!G119="","",技術者名簿!G119)</f>
        <v/>
      </c>
      <c r="P35" s="216" t="str">
        <f>IF(技術者名簿!G120="","",技術者名簿!G120)</f>
        <v/>
      </c>
      <c r="Q35" s="216" t="str">
        <f>IF(技術者名簿!G121="","",技術者名簿!G121)</f>
        <v/>
      </c>
      <c r="R35" s="215" t="str">
        <f t="shared" si="0"/>
        <v/>
      </c>
      <c r="S35" s="216" t="str">
        <f>IF(技術者名簿!H118="","",技術者名簿!H118)</f>
        <v/>
      </c>
      <c r="T35" s="216" t="str">
        <f>IF(技術者名簿!I118="","",技術者名簿!I118)</f>
        <v/>
      </c>
      <c r="U35" s="216" t="str">
        <f>IF(技術者名簿!J118="","",技術者名簿!J118)</f>
        <v/>
      </c>
      <c r="V35" s="216" t="str">
        <f>IF(技術者名簿!K118="○",1,"")</f>
        <v/>
      </c>
      <c r="W35" s="216" t="str">
        <f>IF(技術者名簿!L118="○",1,"")</f>
        <v/>
      </c>
    </row>
    <row r="36" spans="1:23" ht="12.95" customHeight="1">
      <c r="A36" s="206" t="s">
        <v>740</v>
      </c>
      <c r="B36" s="207">
        <f t="shared" si="1"/>
        <v>122</v>
      </c>
      <c r="C36" s="208" t="s">
        <v>210</v>
      </c>
      <c r="D36" s="208" t="s">
        <v>436</v>
      </c>
      <c r="E36" s="209">
        <v>30</v>
      </c>
      <c r="F36" s="216" t="str">
        <f>IF(技術者名簿!B122="","",1)</f>
        <v/>
      </c>
      <c r="G36" s="216" t="str">
        <f>IF(技術者名簿!B122="","",技術者名簿!B122)</f>
        <v/>
      </c>
      <c r="H36" s="216" t="str">
        <f>IF(技術者名簿!C122="","",技術者名簿!C122)</f>
        <v/>
      </c>
      <c r="I36" s="216" t="str">
        <f>IF(技術者名簿!D122="","",技術者名簿!D122)</f>
        <v/>
      </c>
      <c r="J36" s="216" t="str">
        <f>IF(技術者名簿!E122="","",技術者名簿!E122)</f>
        <v/>
      </c>
      <c r="K36" s="216" t="str">
        <f>IF(技術者名簿!E122="","",技術者名簿!E123)</f>
        <v/>
      </c>
      <c r="L36" s="216" t="str">
        <f>IF(技術者名簿!E124="","",技術者名簿!E124)</f>
        <v/>
      </c>
      <c r="M36" s="216" t="str">
        <f>IF(技術者名簿!E125="","",技術者名簿!E125)</f>
        <v/>
      </c>
      <c r="N36" s="216" t="str">
        <f>IF(技術者名簿!G122="","",技術者名簿!G122)</f>
        <v/>
      </c>
      <c r="O36" s="216" t="str">
        <f>IF(技術者名簿!G123="","",技術者名簿!G123)</f>
        <v/>
      </c>
      <c r="P36" s="216" t="str">
        <f>IF(技術者名簿!G124="","",技術者名簿!G124)</f>
        <v/>
      </c>
      <c r="Q36" s="216" t="str">
        <f>IF(技術者名簿!G125="","",技術者名簿!G125)</f>
        <v/>
      </c>
      <c r="R36" s="215" t="str">
        <f t="shared" si="0"/>
        <v/>
      </c>
      <c r="S36" s="216" t="str">
        <f>IF(技術者名簿!H122="","",技術者名簿!H122)</f>
        <v/>
      </c>
      <c r="T36" s="216" t="str">
        <f>IF(技術者名簿!I122="","",技術者名簿!I122)</f>
        <v/>
      </c>
      <c r="U36" s="216" t="str">
        <f>IF(技術者名簿!J122="","",技術者名簿!J122)</f>
        <v/>
      </c>
      <c r="V36" s="216" t="str">
        <f>IF(技術者名簿!K122="○",1,"")</f>
        <v/>
      </c>
      <c r="W36" s="216" t="str">
        <f>IF(技術者名簿!L122="○",1,"")</f>
        <v/>
      </c>
    </row>
    <row r="37" spans="1:23" ht="12.95" customHeight="1">
      <c r="A37" s="206" t="s">
        <v>749</v>
      </c>
      <c r="B37" s="207">
        <f t="shared" si="1"/>
        <v>126</v>
      </c>
      <c r="C37" s="208" t="s">
        <v>210</v>
      </c>
      <c r="D37" s="208" t="s">
        <v>436</v>
      </c>
      <c r="E37" s="209">
        <v>31</v>
      </c>
      <c r="F37" s="216" t="str">
        <f>IF(技術者名簿!B126="","",1)</f>
        <v/>
      </c>
      <c r="G37" s="216" t="str">
        <f>IF(技術者名簿!B126="","",技術者名簿!B126)</f>
        <v/>
      </c>
      <c r="H37" s="216" t="str">
        <f>IF(技術者名簿!C126="","",技術者名簿!C126)</f>
        <v/>
      </c>
      <c r="I37" s="216" t="str">
        <f>IF(技術者名簿!D126="","",技術者名簿!D126)</f>
        <v/>
      </c>
      <c r="J37" s="216" t="str">
        <f>IF(技術者名簿!E126="","",技術者名簿!E126)</f>
        <v/>
      </c>
      <c r="K37" s="216" t="str">
        <f>IF(技術者名簿!E126="","",技術者名簿!E127)</f>
        <v/>
      </c>
      <c r="L37" s="216" t="str">
        <f>IF(技術者名簿!E128="","",技術者名簿!E128)</f>
        <v/>
      </c>
      <c r="M37" s="216" t="str">
        <f>IF(技術者名簿!E129="","",技術者名簿!E129)</f>
        <v/>
      </c>
      <c r="N37" s="216" t="str">
        <f>IF(技術者名簿!G126="","",技術者名簿!G126)</f>
        <v/>
      </c>
      <c r="O37" s="216" t="str">
        <f>IF(技術者名簿!G127="","",技術者名簿!G127)</f>
        <v/>
      </c>
      <c r="P37" s="216" t="str">
        <f>IF(技術者名簿!G128="","",技術者名簿!G128)</f>
        <v/>
      </c>
      <c r="Q37" s="216" t="str">
        <f>IF(技術者名簿!G129="","",技術者名簿!G129)</f>
        <v/>
      </c>
      <c r="R37" s="215" t="str">
        <f t="shared" si="0"/>
        <v/>
      </c>
      <c r="S37" s="216" t="str">
        <f>IF(技術者名簿!H126="","",技術者名簿!H126)</f>
        <v/>
      </c>
      <c r="T37" s="216" t="str">
        <f>IF(技術者名簿!I126="","",技術者名簿!I126)</f>
        <v/>
      </c>
      <c r="U37" s="216" t="str">
        <f>IF(技術者名簿!J126="","",技術者名簿!J126)</f>
        <v/>
      </c>
      <c r="V37" s="216" t="str">
        <f>IF(技術者名簿!K126="○",1,"")</f>
        <v/>
      </c>
      <c r="W37" s="216" t="str">
        <f>IF(技術者名簿!L126="○",1,"")</f>
        <v/>
      </c>
    </row>
    <row r="38" spans="1:23" ht="12.95" customHeight="1">
      <c r="A38" s="206" t="s">
        <v>750</v>
      </c>
      <c r="B38" s="207">
        <f t="shared" si="1"/>
        <v>130</v>
      </c>
      <c r="C38" s="208" t="s">
        <v>210</v>
      </c>
      <c r="D38" s="208" t="s">
        <v>436</v>
      </c>
      <c r="E38" s="209">
        <v>32</v>
      </c>
      <c r="F38" s="216" t="str">
        <f>IF(技術者名簿!B130="","",1)</f>
        <v/>
      </c>
      <c r="G38" s="216" t="str">
        <f>IF(技術者名簿!B130="","",技術者名簿!B130)</f>
        <v/>
      </c>
      <c r="H38" s="216" t="str">
        <f>IF(技術者名簿!C130="","",技術者名簿!C130)</f>
        <v/>
      </c>
      <c r="I38" s="216" t="str">
        <f>IF(技術者名簿!D130="","",技術者名簿!D130)</f>
        <v/>
      </c>
      <c r="J38" s="216" t="str">
        <f>IF(技術者名簿!E130="","",技術者名簿!E130)</f>
        <v/>
      </c>
      <c r="K38" s="216" t="str">
        <f>IF(技術者名簿!E130="","",技術者名簿!E131)</f>
        <v/>
      </c>
      <c r="L38" s="216" t="str">
        <f>IF(技術者名簿!E132="","",技術者名簿!E132)</f>
        <v/>
      </c>
      <c r="M38" s="216" t="str">
        <f>IF(技術者名簿!E133="","",技術者名簿!E133)</f>
        <v/>
      </c>
      <c r="N38" s="216" t="str">
        <f>IF(技術者名簿!G130="","",技術者名簿!G130)</f>
        <v/>
      </c>
      <c r="O38" s="216" t="str">
        <f>IF(技術者名簿!G131="","",技術者名簿!G131)</f>
        <v/>
      </c>
      <c r="P38" s="216" t="str">
        <f>IF(技術者名簿!G132="","",技術者名簿!G132)</f>
        <v/>
      </c>
      <c r="Q38" s="216" t="str">
        <f>IF(技術者名簿!G133="","",技術者名簿!G133)</f>
        <v/>
      </c>
      <c r="R38" s="215" t="str">
        <f t="shared" si="0"/>
        <v/>
      </c>
      <c r="S38" s="216" t="str">
        <f>IF(技術者名簿!H130="","",技術者名簿!H130)</f>
        <v/>
      </c>
      <c r="T38" s="216" t="str">
        <f>IF(技術者名簿!I130="","",技術者名簿!I130)</f>
        <v/>
      </c>
      <c r="U38" s="216" t="str">
        <f>IF(技術者名簿!J130="","",技術者名簿!J130)</f>
        <v/>
      </c>
      <c r="V38" s="216" t="str">
        <f>IF(技術者名簿!K130="○",1,"")</f>
        <v/>
      </c>
      <c r="W38" s="216" t="str">
        <f>IF(技術者名簿!L130="○",1,"")</f>
        <v/>
      </c>
    </row>
    <row r="39" spans="1:23" ht="12.95" customHeight="1">
      <c r="A39" s="206" t="s">
        <v>751</v>
      </c>
      <c r="B39" s="207">
        <f t="shared" si="1"/>
        <v>134</v>
      </c>
      <c r="C39" s="208" t="s">
        <v>210</v>
      </c>
      <c r="D39" s="208" t="s">
        <v>436</v>
      </c>
      <c r="E39" s="209">
        <v>33</v>
      </c>
      <c r="F39" s="216" t="str">
        <f>IF(技術者名簿!B134="","",1)</f>
        <v/>
      </c>
      <c r="G39" s="216" t="str">
        <f>IF(技術者名簿!B134="","",技術者名簿!B134)</f>
        <v/>
      </c>
      <c r="H39" s="216" t="str">
        <f>IF(技術者名簿!C134="","",技術者名簿!C134)</f>
        <v/>
      </c>
      <c r="I39" s="216" t="str">
        <f>IF(技術者名簿!D134="","",技術者名簿!D134)</f>
        <v/>
      </c>
      <c r="J39" s="216" t="str">
        <f>IF(技術者名簿!E134="","",技術者名簿!E134)</f>
        <v/>
      </c>
      <c r="K39" s="216" t="str">
        <f>IF(技術者名簿!E134="","",技術者名簿!E135)</f>
        <v/>
      </c>
      <c r="L39" s="216" t="str">
        <f>IF(技術者名簿!E136="","",技術者名簿!E136)</f>
        <v/>
      </c>
      <c r="M39" s="216" t="str">
        <f>IF(技術者名簿!E137="","",技術者名簿!E137)</f>
        <v/>
      </c>
      <c r="N39" s="216" t="str">
        <f>IF(技術者名簿!G134="","",技術者名簿!G134)</f>
        <v/>
      </c>
      <c r="O39" s="216" t="str">
        <f>IF(技術者名簿!G135="","",技術者名簿!G135)</f>
        <v/>
      </c>
      <c r="P39" s="216" t="str">
        <f>IF(技術者名簿!G136="","",技術者名簿!G136)</f>
        <v/>
      </c>
      <c r="Q39" s="216" t="str">
        <f>IF(技術者名簿!G137="","",技術者名簿!G137)</f>
        <v/>
      </c>
      <c r="R39" s="215" t="str">
        <f t="shared" si="0"/>
        <v/>
      </c>
      <c r="S39" s="216" t="str">
        <f>IF(技術者名簿!H134="","",技術者名簿!H134)</f>
        <v/>
      </c>
      <c r="T39" s="216" t="str">
        <f>IF(技術者名簿!I134="","",技術者名簿!I134)</f>
        <v/>
      </c>
      <c r="U39" s="216" t="str">
        <f>IF(技術者名簿!J134="","",技術者名簿!J134)</f>
        <v/>
      </c>
      <c r="V39" s="216" t="str">
        <f>IF(技術者名簿!K134="○",1,"")</f>
        <v/>
      </c>
      <c r="W39" s="216" t="str">
        <f>IF(技術者名簿!L134="○",1,"")</f>
        <v/>
      </c>
    </row>
    <row r="40" spans="1:23" ht="12.95" customHeight="1">
      <c r="A40" s="206" t="s">
        <v>752</v>
      </c>
      <c r="B40" s="207">
        <f t="shared" si="1"/>
        <v>138</v>
      </c>
      <c r="C40" s="208" t="s">
        <v>210</v>
      </c>
      <c r="D40" s="208" t="s">
        <v>436</v>
      </c>
      <c r="E40" s="209">
        <v>34</v>
      </c>
      <c r="F40" s="216" t="str">
        <f>IF(技術者名簿!B138="","",1)</f>
        <v/>
      </c>
      <c r="G40" s="216" t="str">
        <f>IF(技術者名簿!B138="","",技術者名簿!B138)</f>
        <v/>
      </c>
      <c r="H40" s="216" t="str">
        <f>IF(技術者名簿!C138="","",技術者名簿!C138)</f>
        <v/>
      </c>
      <c r="I40" s="216" t="str">
        <f>IF(技術者名簿!D138="","",技術者名簿!D138)</f>
        <v/>
      </c>
      <c r="J40" s="216" t="str">
        <f>IF(技術者名簿!E138="","",技術者名簿!E138)</f>
        <v/>
      </c>
      <c r="K40" s="216" t="str">
        <f>IF(技術者名簿!E138="","",技術者名簿!E139)</f>
        <v/>
      </c>
      <c r="L40" s="216" t="str">
        <f>IF(技術者名簿!E140="","",技術者名簿!E140)</f>
        <v/>
      </c>
      <c r="M40" s="216" t="str">
        <f>IF(技術者名簿!E141="","",技術者名簿!E141)</f>
        <v/>
      </c>
      <c r="N40" s="216" t="str">
        <f>IF(技術者名簿!G138="","",技術者名簿!G138)</f>
        <v/>
      </c>
      <c r="O40" s="216" t="str">
        <f>IF(技術者名簿!G139="","",技術者名簿!G139)</f>
        <v/>
      </c>
      <c r="P40" s="216" t="str">
        <f>IF(技術者名簿!G140="","",技術者名簿!G140)</f>
        <v/>
      </c>
      <c r="Q40" s="216" t="str">
        <f>IF(技術者名簿!G141="","",技術者名簿!G141)</f>
        <v/>
      </c>
      <c r="R40" s="215" t="str">
        <f t="shared" si="0"/>
        <v/>
      </c>
      <c r="S40" s="216" t="str">
        <f>IF(技術者名簿!H138="","",技術者名簿!H138)</f>
        <v/>
      </c>
      <c r="T40" s="216" t="str">
        <f>IF(技術者名簿!I138="","",技術者名簿!I138)</f>
        <v/>
      </c>
      <c r="U40" s="216" t="str">
        <f>IF(技術者名簿!J138="","",技術者名簿!J138)</f>
        <v/>
      </c>
      <c r="V40" s="216" t="str">
        <f>IF(技術者名簿!K138="○",1,"")</f>
        <v/>
      </c>
      <c r="W40" s="216" t="str">
        <f>IF(技術者名簿!L138="○",1,"")</f>
        <v/>
      </c>
    </row>
    <row r="41" spans="1:23" ht="12.95" customHeight="1">
      <c r="A41" s="206" t="s">
        <v>753</v>
      </c>
      <c r="B41" s="207">
        <f t="shared" si="1"/>
        <v>142</v>
      </c>
      <c r="C41" s="208" t="s">
        <v>210</v>
      </c>
      <c r="D41" s="208" t="s">
        <v>436</v>
      </c>
      <c r="E41" s="209">
        <v>35</v>
      </c>
      <c r="F41" s="216" t="str">
        <f>IF(技術者名簿!B142="","",1)</f>
        <v/>
      </c>
      <c r="G41" s="216" t="str">
        <f>IF(技術者名簿!B142="","",技術者名簿!B142)</f>
        <v/>
      </c>
      <c r="H41" s="216" t="str">
        <f>IF(技術者名簿!C142="","",技術者名簿!C142)</f>
        <v/>
      </c>
      <c r="I41" s="216" t="str">
        <f>IF(技術者名簿!D142="","",技術者名簿!D142)</f>
        <v/>
      </c>
      <c r="J41" s="216" t="str">
        <f>IF(技術者名簿!E142="","",技術者名簿!E142)</f>
        <v/>
      </c>
      <c r="K41" s="216" t="str">
        <f>IF(技術者名簿!E142="","",技術者名簿!E143)</f>
        <v/>
      </c>
      <c r="L41" s="216" t="str">
        <f>IF(技術者名簿!E144="","",技術者名簿!E144)</f>
        <v/>
      </c>
      <c r="M41" s="216" t="str">
        <f>IF(技術者名簿!E145="","",技術者名簿!E145)</f>
        <v/>
      </c>
      <c r="N41" s="216" t="str">
        <f>IF(技術者名簿!G142="","",技術者名簿!G142)</f>
        <v/>
      </c>
      <c r="O41" s="216" t="str">
        <f>IF(技術者名簿!G143="","",技術者名簿!G143)</f>
        <v/>
      </c>
      <c r="P41" s="216" t="str">
        <f>IF(技術者名簿!G144="","",技術者名簿!G144)</f>
        <v/>
      </c>
      <c r="Q41" s="216" t="str">
        <f>IF(技術者名簿!G145="","",技術者名簿!G145)</f>
        <v/>
      </c>
      <c r="R41" s="215" t="str">
        <f t="shared" si="0"/>
        <v/>
      </c>
      <c r="S41" s="216" t="str">
        <f>IF(技術者名簿!H142="","",技術者名簿!H142)</f>
        <v/>
      </c>
      <c r="T41" s="216" t="str">
        <f>IF(技術者名簿!I142="","",技術者名簿!I142)</f>
        <v/>
      </c>
      <c r="U41" s="216" t="str">
        <f>IF(技術者名簿!J142="","",技術者名簿!J142)</f>
        <v/>
      </c>
      <c r="V41" s="216" t="str">
        <f>IF(技術者名簿!K142="○",1,"")</f>
        <v/>
      </c>
      <c r="W41" s="216" t="str">
        <f>IF(技術者名簿!L142="○",1,"")</f>
        <v/>
      </c>
    </row>
    <row r="42" spans="1:23" ht="12.95" customHeight="1">
      <c r="A42" s="206" t="s">
        <v>754</v>
      </c>
      <c r="B42" s="207">
        <f t="shared" si="1"/>
        <v>146</v>
      </c>
      <c r="C42" s="208" t="s">
        <v>210</v>
      </c>
      <c r="D42" s="208" t="s">
        <v>436</v>
      </c>
      <c r="E42" s="209">
        <v>36</v>
      </c>
      <c r="F42" s="216" t="str">
        <f>IF(技術者名簿!B146="","",1)</f>
        <v/>
      </c>
      <c r="G42" s="216" t="str">
        <f>IF(技術者名簿!B146="","",技術者名簿!B146)</f>
        <v/>
      </c>
      <c r="H42" s="216" t="str">
        <f>IF(技術者名簿!C146="","",技術者名簿!C146)</f>
        <v/>
      </c>
      <c r="I42" s="216" t="str">
        <f>IF(技術者名簿!D146="","",技術者名簿!D146)</f>
        <v/>
      </c>
      <c r="J42" s="216" t="str">
        <f>IF(技術者名簿!E146="","",技術者名簿!E146)</f>
        <v/>
      </c>
      <c r="K42" s="216" t="str">
        <f>IF(技術者名簿!E146="","",技術者名簿!E147)</f>
        <v/>
      </c>
      <c r="L42" s="216" t="str">
        <f>IF(技術者名簿!E148="","",技術者名簿!E148)</f>
        <v/>
      </c>
      <c r="M42" s="216" t="str">
        <f>IF(技術者名簿!E149="","",技術者名簿!E149)</f>
        <v/>
      </c>
      <c r="N42" s="216" t="str">
        <f>IF(技術者名簿!G146="","",技術者名簿!G146)</f>
        <v/>
      </c>
      <c r="O42" s="216" t="str">
        <f>IF(技術者名簿!G147="","",技術者名簿!G147)</f>
        <v/>
      </c>
      <c r="P42" s="216" t="str">
        <f>IF(技術者名簿!G148="","",技術者名簿!G148)</f>
        <v/>
      </c>
      <c r="Q42" s="216" t="str">
        <f>IF(技術者名簿!G149="","",技術者名簿!G149)</f>
        <v/>
      </c>
      <c r="R42" s="215" t="str">
        <f t="shared" si="0"/>
        <v/>
      </c>
      <c r="S42" s="216" t="str">
        <f>IF(技術者名簿!H146="","",技術者名簿!H146)</f>
        <v/>
      </c>
      <c r="T42" s="216" t="str">
        <f>IF(技術者名簿!I146="","",技術者名簿!I146)</f>
        <v/>
      </c>
      <c r="U42" s="216" t="str">
        <f>IF(技術者名簿!J146="","",技術者名簿!J146)</f>
        <v/>
      </c>
      <c r="V42" s="216" t="str">
        <f>IF(技術者名簿!K146="○",1,"")</f>
        <v/>
      </c>
      <c r="W42" s="216" t="str">
        <f>IF(技術者名簿!L146="○",1,"")</f>
        <v/>
      </c>
    </row>
    <row r="43" spans="1:23" ht="12.95" customHeight="1">
      <c r="A43" s="206" t="s">
        <v>755</v>
      </c>
      <c r="B43" s="207">
        <f t="shared" si="1"/>
        <v>150</v>
      </c>
      <c r="C43" s="208" t="s">
        <v>210</v>
      </c>
      <c r="D43" s="208" t="s">
        <v>436</v>
      </c>
      <c r="E43" s="209">
        <v>37</v>
      </c>
      <c r="F43" s="216" t="str">
        <f>IF(技術者名簿!B150="","",1)</f>
        <v/>
      </c>
      <c r="G43" s="216" t="str">
        <f>IF(技術者名簿!B150="","",技術者名簿!B150)</f>
        <v/>
      </c>
      <c r="H43" s="216" t="str">
        <f>IF(技術者名簿!C150="","",技術者名簿!C150)</f>
        <v/>
      </c>
      <c r="I43" s="216" t="str">
        <f>IF(技術者名簿!D150="","",技術者名簿!D150)</f>
        <v/>
      </c>
      <c r="J43" s="216" t="str">
        <f>IF(技術者名簿!E150="","",技術者名簿!E150)</f>
        <v/>
      </c>
      <c r="K43" s="216" t="str">
        <f>IF(技術者名簿!E150="","",技術者名簿!E151)</f>
        <v/>
      </c>
      <c r="L43" s="216" t="str">
        <f>IF(技術者名簿!E152="","",技術者名簿!E152)</f>
        <v/>
      </c>
      <c r="M43" s="216" t="str">
        <f>IF(技術者名簿!E153="","",技術者名簿!E153)</f>
        <v/>
      </c>
      <c r="N43" s="216" t="str">
        <f>IF(技術者名簿!G150="","",技術者名簿!G150)</f>
        <v/>
      </c>
      <c r="O43" s="216" t="str">
        <f>IF(技術者名簿!G151="","",技術者名簿!G151)</f>
        <v/>
      </c>
      <c r="P43" s="216" t="str">
        <f>IF(技術者名簿!G152="","",技術者名簿!G152)</f>
        <v/>
      </c>
      <c r="Q43" s="216" t="str">
        <f>IF(技術者名簿!G153="","",技術者名簿!G153)</f>
        <v/>
      </c>
      <c r="R43" s="215" t="str">
        <f t="shared" si="0"/>
        <v/>
      </c>
      <c r="S43" s="216" t="str">
        <f>IF(技術者名簿!H150="","",技術者名簿!H150)</f>
        <v/>
      </c>
      <c r="T43" s="216" t="str">
        <f>IF(技術者名簿!I150="","",技術者名簿!I150)</f>
        <v/>
      </c>
      <c r="U43" s="216" t="str">
        <f>IF(技術者名簿!J150="","",技術者名簿!J150)</f>
        <v/>
      </c>
      <c r="V43" s="216" t="str">
        <f>IF(技術者名簿!K150="○",1,"")</f>
        <v/>
      </c>
      <c r="W43" s="216" t="str">
        <f>IF(技術者名簿!L150="○",1,"")</f>
        <v/>
      </c>
    </row>
    <row r="44" spans="1:23" ht="12.95" customHeight="1">
      <c r="A44" s="206" t="s">
        <v>756</v>
      </c>
      <c r="B44" s="207">
        <f t="shared" si="1"/>
        <v>154</v>
      </c>
      <c r="C44" s="208" t="s">
        <v>210</v>
      </c>
      <c r="D44" s="208" t="s">
        <v>436</v>
      </c>
      <c r="E44" s="209">
        <v>38</v>
      </c>
      <c r="F44" s="216" t="str">
        <f>IF(技術者名簿!B154="","",1)</f>
        <v/>
      </c>
      <c r="G44" s="216" t="str">
        <f>IF(技術者名簿!B154="","",技術者名簿!B154)</f>
        <v/>
      </c>
      <c r="H44" s="216" t="str">
        <f>IF(技術者名簿!C154="","",技術者名簿!C154)</f>
        <v/>
      </c>
      <c r="I44" s="216" t="str">
        <f>IF(技術者名簿!D154="","",技術者名簿!D154)</f>
        <v/>
      </c>
      <c r="J44" s="216" t="str">
        <f>IF(技術者名簿!E154="","",技術者名簿!E154)</f>
        <v/>
      </c>
      <c r="K44" s="216" t="str">
        <f>IF(技術者名簿!E154="","",技術者名簿!E155)</f>
        <v/>
      </c>
      <c r="L44" s="216" t="str">
        <f>IF(技術者名簿!E156="","",技術者名簿!E156)</f>
        <v/>
      </c>
      <c r="M44" s="216" t="str">
        <f>IF(技術者名簿!E157="","",技術者名簿!E157)</f>
        <v/>
      </c>
      <c r="N44" s="216" t="str">
        <f>IF(技術者名簿!G154="","",技術者名簿!G154)</f>
        <v/>
      </c>
      <c r="O44" s="216" t="str">
        <f>IF(技術者名簿!G155="","",技術者名簿!G155)</f>
        <v/>
      </c>
      <c r="P44" s="216" t="str">
        <f>IF(技術者名簿!G156="","",技術者名簿!G156)</f>
        <v/>
      </c>
      <c r="Q44" s="216" t="str">
        <f>IF(技術者名簿!G157="","",技術者名簿!G157)</f>
        <v/>
      </c>
      <c r="R44" s="215" t="str">
        <f t="shared" si="0"/>
        <v/>
      </c>
      <c r="S44" s="216" t="str">
        <f>IF(技術者名簿!H154="","",技術者名簿!H154)</f>
        <v/>
      </c>
      <c r="T44" s="216" t="str">
        <f>IF(技術者名簿!I154="","",技術者名簿!I154)</f>
        <v/>
      </c>
      <c r="U44" s="216" t="str">
        <f>IF(技術者名簿!J154="","",技術者名簿!J154)</f>
        <v/>
      </c>
      <c r="V44" s="216" t="str">
        <f>IF(技術者名簿!K154="○",1,"")</f>
        <v/>
      </c>
      <c r="W44" s="216" t="str">
        <f>IF(技術者名簿!L154="○",1,"")</f>
        <v/>
      </c>
    </row>
    <row r="45" spans="1:23" ht="12.95" customHeight="1">
      <c r="A45" s="206" t="s">
        <v>757</v>
      </c>
      <c r="B45" s="207">
        <f t="shared" si="1"/>
        <v>158</v>
      </c>
      <c r="C45" s="208" t="s">
        <v>210</v>
      </c>
      <c r="D45" s="208" t="s">
        <v>436</v>
      </c>
      <c r="E45" s="209">
        <v>39</v>
      </c>
      <c r="F45" s="216" t="str">
        <f>IF(技術者名簿!B158="","",1)</f>
        <v/>
      </c>
      <c r="G45" s="216" t="str">
        <f>IF(技術者名簿!B158="","",技術者名簿!B158)</f>
        <v/>
      </c>
      <c r="H45" s="216" t="str">
        <f>IF(技術者名簿!C158="","",技術者名簿!C158)</f>
        <v/>
      </c>
      <c r="I45" s="216" t="str">
        <f>IF(技術者名簿!D158="","",技術者名簿!D158)</f>
        <v/>
      </c>
      <c r="J45" s="216" t="str">
        <f>IF(技術者名簿!E158="","",技術者名簿!E158)</f>
        <v/>
      </c>
      <c r="K45" s="216" t="str">
        <f>IF(技術者名簿!E158="","",技術者名簿!E159)</f>
        <v/>
      </c>
      <c r="L45" s="216" t="str">
        <f>IF(技術者名簿!E160="","",技術者名簿!E160)</f>
        <v/>
      </c>
      <c r="M45" s="216" t="str">
        <f>IF(技術者名簿!E161="","",技術者名簿!E161)</f>
        <v/>
      </c>
      <c r="N45" s="216" t="str">
        <f>IF(技術者名簿!G158="","",技術者名簿!G158)</f>
        <v/>
      </c>
      <c r="O45" s="216" t="str">
        <f>IF(技術者名簿!G159="","",技術者名簿!G159)</f>
        <v/>
      </c>
      <c r="P45" s="216" t="str">
        <f>IF(技術者名簿!G160="","",技術者名簿!G160)</f>
        <v/>
      </c>
      <c r="Q45" s="216" t="str">
        <f>IF(技術者名簿!G161="","",技術者名簿!G161)</f>
        <v/>
      </c>
      <c r="R45" s="215" t="str">
        <f t="shared" si="0"/>
        <v/>
      </c>
      <c r="S45" s="216" t="str">
        <f>IF(技術者名簿!H158="","",技術者名簿!H158)</f>
        <v/>
      </c>
      <c r="T45" s="216" t="str">
        <f>IF(技術者名簿!I158="","",技術者名簿!I158)</f>
        <v/>
      </c>
      <c r="U45" s="216" t="str">
        <f>IF(技術者名簿!J158="","",技術者名簿!J158)</f>
        <v/>
      </c>
      <c r="V45" s="216" t="str">
        <f>IF(技術者名簿!K158="○",1,"")</f>
        <v/>
      </c>
      <c r="W45" s="216" t="str">
        <f>IF(技術者名簿!L158="○",1,"")</f>
        <v/>
      </c>
    </row>
    <row r="46" spans="1:23" ht="12.95" customHeight="1">
      <c r="A46" s="206" t="s">
        <v>758</v>
      </c>
      <c r="B46" s="207">
        <f t="shared" si="1"/>
        <v>162</v>
      </c>
      <c r="C46" s="208" t="s">
        <v>210</v>
      </c>
      <c r="D46" s="208" t="s">
        <v>436</v>
      </c>
      <c r="E46" s="209">
        <v>40</v>
      </c>
      <c r="F46" s="216" t="str">
        <f>IF(技術者名簿!B162="","",1)</f>
        <v/>
      </c>
      <c r="G46" s="216" t="str">
        <f>IF(技術者名簿!B162="","",技術者名簿!B162)</f>
        <v/>
      </c>
      <c r="H46" s="216" t="str">
        <f>IF(技術者名簿!C162="","",技術者名簿!C162)</f>
        <v/>
      </c>
      <c r="I46" s="216" t="str">
        <f>IF(技術者名簿!D162="","",技術者名簿!D162)</f>
        <v/>
      </c>
      <c r="J46" s="216" t="str">
        <f>IF(技術者名簿!E162="","",技術者名簿!E162)</f>
        <v/>
      </c>
      <c r="K46" s="216" t="str">
        <f>IF(技術者名簿!E162="","",技術者名簿!E163)</f>
        <v/>
      </c>
      <c r="L46" s="216" t="str">
        <f>IF(技術者名簿!E164="","",技術者名簿!E164)</f>
        <v/>
      </c>
      <c r="M46" s="216" t="str">
        <f>IF(技術者名簿!E165="","",技術者名簿!E165)</f>
        <v/>
      </c>
      <c r="N46" s="216" t="str">
        <f>IF(技術者名簿!G162="","",技術者名簿!G162)</f>
        <v/>
      </c>
      <c r="O46" s="216" t="str">
        <f>IF(技術者名簿!G163="","",技術者名簿!G163)</f>
        <v/>
      </c>
      <c r="P46" s="216" t="str">
        <f>IF(技術者名簿!G164="","",技術者名簿!G164)</f>
        <v/>
      </c>
      <c r="Q46" s="216" t="str">
        <f>IF(技術者名簿!G165="","",技術者名簿!G165)</f>
        <v/>
      </c>
      <c r="R46" s="215" t="str">
        <f t="shared" si="0"/>
        <v/>
      </c>
      <c r="S46" s="216" t="str">
        <f>IF(技術者名簿!H162="","",技術者名簿!H162)</f>
        <v/>
      </c>
      <c r="T46" s="216" t="str">
        <f>IF(技術者名簿!I162="","",技術者名簿!I162)</f>
        <v/>
      </c>
      <c r="U46" s="216" t="str">
        <f>IF(技術者名簿!J162="","",技術者名簿!J162)</f>
        <v/>
      </c>
      <c r="V46" s="216" t="str">
        <f>IF(技術者名簿!K162="○",1,"")</f>
        <v/>
      </c>
      <c r="W46" s="216" t="str">
        <f>IF(技術者名簿!L162="○",1,"")</f>
        <v/>
      </c>
    </row>
    <row r="47" spans="1:23" ht="12.95" customHeight="1">
      <c r="A47" s="206" t="s">
        <v>759</v>
      </c>
      <c r="B47" s="207">
        <f t="shared" si="1"/>
        <v>166</v>
      </c>
      <c r="C47" s="208" t="s">
        <v>210</v>
      </c>
      <c r="D47" s="208" t="s">
        <v>436</v>
      </c>
      <c r="E47" s="209">
        <v>41</v>
      </c>
      <c r="F47" s="216" t="str">
        <f>IF(技術者名簿!B166="","",1)</f>
        <v/>
      </c>
      <c r="G47" s="216" t="str">
        <f>IF(技術者名簿!B166="","",技術者名簿!B166)</f>
        <v/>
      </c>
      <c r="H47" s="216" t="str">
        <f>IF(技術者名簿!C166="","",技術者名簿!C166)</f>
        <v/>
      </c>
      <c r="I47" s="216" t="str">
        <f>IF(技術者名簿!D166="","",技術者名簿!D166)</f>
        <v/>
      </c>
      <c r="J47" s="216" t="str">
        <f>IF(技術者名簿!E166="","",技術者名簿!E166)</f>
        <v/>
      </c>
      <c r="K47" s="216" t="str">
        <f>IF(技術者名簿!E166="","",技術者名簿!E167)</f>
        <v/>
      </c>
      <c r="L47" s="216" t="str">
        <f>IF(技術者名簿!E168="","",技術者名簿!E168)</f>
        <v/>
      </c>
      <c r="M47" s="216" t="str">
        <f>IF(技術者名簿!E169="","",技術者名簿!E169)</f>
        <v/>
      </c>
      <c r="N47" s="216" t="str">
        <f>IF(技術者名簿!G166="","",技術者名簿!G166)</f>
        <v/>
      </c>
      <c r="O47" s="216" t="str">
        <f>IF(技術者名簿!G167="","",技術者名簿!G167)</f>
        <v/>
      </c>
      <c r="P47" s="216" t="str">
        <f>IF(技術者名簿!G168="","",技術者名簿!G168)</f>
        <v/>
      </c>
      <c r="Q47" s="216" t="str">
        <f>IF(技術者名簿!G169="","",技術者名簿!G169)</f>
        <v/>
      </c>
      <c r="R47" s="215" t="str">
        <f t="shared" si="0"/>
        <v/>
      </c>
      <c r="S47" s="216" t="str">
        <f>IF(技術者名簿!H166="","",技術者名簿!H166)</f>
        <v/>
      </c>
      <c r="T47" s="216" t="str">
        <f>IF(技術者名簿!I166="","",技術者名簿!I166)</f>
        <v/>
      </c>
      <c r="U47" s="216" t="str">
        <f>IF(技術者名簿!J166="","",技術者名簿!J166)</f>
        <v/>
      </c>
      <c r="V47" s="216" t="str">
        <f>IF(技術者名簿!K166="○",1,"")</f>
        <v/>
      </c>
      <c r="W47" s="216" t="str">
        <f>IF(技術者名簿!L166="○",1,"")</f>
        <v/>
      </c>
    </row>
    <row r="48" spans="1:23" ht="12.95" customHeight="1">
      <c r="A48" s="206" t="s">
        <v>760</v>
      </c>
      <c r="B48" s="207">
        <f t="shared" si="1"/>
        <v>170</v>
      </c>
      <c r="C48" s="208" t="s">
        <v>210</v>
      </c>
      <c r="D48" s="208" t="s">
        <v>436</v>
      </c>
      <c r="E48" s="209">
        <v>42</v>
      </c>
      <c r="F48" s="216" t="str">
        <f>IF(技術者名簿!B170="","",1)</f>
        <v/>
      </c>
      <c r="G48" s="216" t="str">
        <f>IF(技術者名簿!B170="","",技術者名簿!B170)</f>
        <v/>
      </c>
      <c r="H48" s="216" t="str">
        <f>IF(技術者名簿!C170="","",技術者名簿!C170)</f>
        <v/>
      </c>
      <c r="I48" s="216" t="str">
        <f>IF(技術者名簿!D170="","",技術者名簿!D170)</f>
        <v/>
      </c>
      <c r="J48" s="216" t="str">
        <f>IF(技術者名簿!E170="","",技術者名簿!E170)</f>
        <v/>
      </c>
      <c r="K48" s="216" t="str">
        <f>IF(技術者名簿!E170="","",技術者名簿!E171)</f>
        <v/>
      </c>
      <c r="L48" s="216" t="str">
        <f>IF(技術者名簿!E172="","",技術者名簿!E172)</f>
        <v/>
      </c>
      <c r="M48" s="216" t="str">
        <f>IF(技術者名簿!E173="","",技術者名簿!E173)</f>
        <v/>
      </c>
      <c r="N48" s="216" t="str">
        <f>IF(技術者名簿!G170="","",技術者名簿!G170)</f>
        <v/>
      </c>
      <c r="O48" s="216" t="str">
        <f>IF(技術者名簿!G171="","",技術者名簿!G171)</f>
        <v/>
      </c>
      <c r="P48" s="216" t="str">
        <f>IF(技術者名簿!G172="","",技術者名簿!G172)</f>
        <v/>
      </c>
      <c r="Q48" s="216" t="str">
        <f>IF(技術者名簿!G173="","",技術者名簿!G173)</f>
        <v/>
      </c>
      <c r="R48" s="215" t="str">
        <f t="shared" si="0"/>
        <v/>
      </c>
      <c r="S48" s="216" t="str">
        <f>IF(技術者名簿!H170="","",技術者名簿!H170)</f>
        <v/>
      </c>
      <c r="T48" s="216" t="str">
        <f>IF(技術者名簿!I170="","",技術者名簿!I170)</f>
        <v/>
      </c>
      <c r="U48" s="216" t="str">
        <f>IF(技術者名簿!J170="","",技術者名簿!J170)</f>
        <v/>
      </c>
      <c r="V48" s="216" t="str">
        <f>IF(技術者名簿!K170="○",1,"")</f>
        <v/>
      </c>
      <c r="W48" s="216" t="str">
        <f>IF(技術者名簿!L170="○",1,"")</f>
        <v/>
      </c>
    </row>
    <row r="49" spans="1:23" ht="12.95" customHeight="1">
      <c r="A49" s="206" t="s">
        <v>761</v>
      </c>
      <c r="B49" s="207">
        <f t="shared" si="1"/>
        <v>174</v>
      </c>
      <c r="C49" s="208" t="s">
        <v>210</v>
      </c>
      <c r="D49" s="208" t="s">
        <v>436</v>
      </c>
      <c r="E49" s="209">
        <v>43</v>
      </c>
      <c r="F49" s="216" t="str">
        <f>IF(技術者名簿!B174="","",1)</f>
        <v/>
      </c>
      <c r="G49" s="216" t="str">
        <f>IF(技術者名簿!B174="","",技術者名簿!B174)</f>
        <v/>
      </c>
      <c r="H49" s="216" t="str">
        <f>IF(技術者名簿!C174="","",技術者名簿!C174)</f>
        <v/>
      </c>
      <c r="I49" s="216" t="str">
        <f>IF(技術者名簿!D174="","",技術者名簿!D174)</f>
        <v/>
      </c>
      <c r="J49" s="216" t="str">
        <f>IF(技術者名簿!E174="","",技術者名簿!E174)</f>
        <v/>
      </c>
      <c r="K49" s="216" t="str">
        <f>IF(技術者名簿!E174="","",技術者名簿!E175)</f>
        <v/>
      </c>
      <c r="L49" s="216" t="str">
        <f>IF(技術者名簿!E176="","",技術者名簿!E176)</f>
        <v/>
      </c>
      <c r="M49" s="216" t="str">
        <f>IF(技術者名簿!E177="","",技術者名簿!E177)</f>
        <v/>
      </c>
      <c r="N49" s="216" t="str">
        <f>IF(技術者名簿!G174="","",技術者名簿!G174)</f>
        <v/>
      </c>
      <c r="O49" s="216" t="str">
        <f>IF(技術者名簿!G175="","",技術者名簿!G175)</f>
        <v/>
      </c>
      <c r="P49" s="216" t="str">
        <f>IF(技術者名簿!G176="","",技術者名簿!G176)</f>
        <v/>
      </c>
      <c r="Q49" s="216" t="str">
        <f>IF(技術者名簿!G177="","",技術者名簿!G177)</f>
        <v/>
      </c>
      <c r="R49" s="215" t="str">
        <f t="shared" si="0"/>
        <v/>
      </c>
      <c r="S49" s="216" t="str">
        <f>IF(技術者名簿!H174="","",技術者名簿!H174)</f>
        <v/>
      </c>
      <c r="T49" s="216" t="str">
        <f>IF(技術者名簿!I174="","",技術者名簿!I174)</f>
        <v/>
      </c>
      <c r="U49" s="216" t="str">
        <f>IF(技術者名簿!J174="","",技術者名簿!J174)</f>
        <v/>
      </c>
      <c r="V49" s="216" t="str">
        <f>IF(技術者名簿!K174="○",1,"")</f>
        <v/>
      </c>
      <c r="W49" s="216" t="str">
        <f>IF(技術者名簿!L174="○",1,"")</f>
        <v/>
      </c>
    </row>
    <row r="50" spans="1:23" ht="12.95" customHeight="1">
      <c r="A50" s="206" t="s">
        <v>762</v>
      </c>
      <c r="B50" s="207">
        <f t="shared" si="1"/>
        <v>178</v>
      </c>
      <c r="C50" s="208" t="s">
        <v>210</v>
      </c>
      <c r="D50" s="208" t="s">
        <v>436</v>
      </c>
      <c r="E50" s="209">
        <v>44</v>
      </c>
      <c r="F50" s="216" t="str">
        <f>IF(技術者名簿!B178="","",1)</f>
        <v/>
      </c>
      <c r="G50" s="216" t="str">
        <f>IF(技術者名簿!B178="","",技術者名簿!B178)</f>
        <v/>
      </c>
      <c r="H50" s="216" t="str">
        <f>IF(技術者名簿!C178="","",技術者名簿!C178)</f>
        <v/>
      </c>
      <c r="I50" s="216" t="str">
        <f>IF(技術者名簿!D178="","",技術者名簿!D178)</f>
        <v/>
      </c>
      <c r="J50" s="216" t="str">
        <f>IF(技術者名簿!E178="","",技術者名簿!E178)</f>
        <v/>
      </c>
      <c r="K50" s="216" t="str">
        <f>IF(技術者名簿!E178="","",技術者名簿!E179)</f>
        <v/>
      </c>
      <c r="L50" s="216" t="str">
        <f>IF(技術者名簿!E180="","",技術者名簿!E180)</f>
        <v/>
      </c>
      <c r="M50" s="216" t="str">
        <f>IF(技術者名簿!E181="","",技術者名簿!E181)</f>
        <v/>
      </c>
      <c r="N50" s="216" t="str">
        <f>IF(技術者名簿!G178="","",技術者名簿!G178)</f>
        <v/>
      </c>
      <c r="O50" s="216" t="str">
        <f>IF(技術者名簿!G179="","",技術者名簿!G179)</f>
        <v/>
      </c>
      <c r="P50" s="216" t="str">
        <f>IF(技術者名簿!G180="","",技術者名簿!G180)</f>
        <v/>
      </c>
      <c r="Q50" s="216" t="str">
        <f>IF(技術者名簿!G181="","",技術者名簿!G181)</f>
        <v/>
      </c>
      <c r="R50" s="215" t="str">
        <f t="shared" si="0"/>
        <v/>
      </c>
      <c r="S50" s="216" t="str">
        <f>IF(技術者名簿!H178="","",技術者名簿!H178)</f>
        <v/>
      </c>
      <c r="T50" s="216" t="str">
        <f>IF(技術者名簿!I178="","",技術者名簿!I178)</f>
        <v/>
      </c>
      <c r="U50" s="216" t="str">
        <f>IF(技術者名簿!J178="","",技術者名簿!J178)</f>
        <v/>
      </c>
      <c r="V50" s="216" t="str">
        <f>IF(技術者名簿!K178="○",1,"")</f>
        <v/>
      </c>
      <c r="W50" s="216" t="str">
        <f>IF(技術者名簿!L178="○",1,"")</f>
        <v/>
      </c>
    </row>
    <row r="51" spans="1:23" ht="12.95" customHeight="1">
      <c r="A51" s="206" t="s">
        <v>763</v>
      </c>
      <c r="B51" s="207">
        <f t="shared" si="1"/>
        <v>182</v>
      </c>
      <c r="C51" s="208" t="s">
        <v>210</v>
      </c>
      <c r="D51" s="208" t="s">
        <v>436</v>
      </c>
      <c r="E51" s="209">
        <v>45</v>
      </c>
      <c r="F51" s="216" t="str">
        <f>IF(技術者名簿!B182="","",1)</f>
        <v/>
      </c>
      <c r="G51" s="216" t="str">
        <f>IF(技術者名簿!B182="","",技術者名簿!B182)</f>
        <v/>
      </c>
      <c r="H51" s="216" t="str">
        <f>IF(技術者名簿!C182="","",技術者名簿!C182)</f>
        <v/>
      </c>
      <c r="I51" s="216" t="str">
        <f>IF(技術者名簿!D182="","",技術者名簿!D182)</f>
        <v/>
      </c>
      <c r="J51" s="216" t="str">
        <f>IF(技術者名簿!E182="","",技術者名簿!E182)</f>
        <v/>
      </c>
      <c r="K51" s="216" t="str">
        <f>IF(技術者名簿!E182="","",技術者名簿!E183)</f>
        <v/>
      </c>
      <c r="L51" s="216" t="str">
        <f>IF(技術者名簿!E184="","",技術者名簿!E184)</f>
        <v/>
      </c>
      <c r="M51" s="216" t="str">
        <f>IF(技術者名簿!E185="","",技術者名簿!E185)</f>
        <v/>
      </c>
      <c r="N51" s="216" t="str">
        <f>IF(技術者名簿!G182="","",技術者名簿!G182)</f>
        <v/>
      </c>
      <c r="O51" s="216" t="str">
        <f>IF(技術者名簿!G183="","",技術者名簿!G183)</f>
        <v/>
      </c>
      <c r="P51" s="216" t="str">
        <f>IF(技術者名簿!G184="","",技術者名簿!G184)</f>
        <v/>
      </c>
      <c r="Q51" s="216" t="str">
        <f>IF(技術者名簿!G185="","",技術者名簿!G185)</f>
        <v/>
      </c>
      <c r="R51" s="215" t="str">
        <f t="shared" si="0"/>
        <v/>
      </c>
      <c r="S51" s="216" t="str">
        <f>IF(技術者名簿!H182="","",技術者名簿!H182)</f>
        <v/>
      </c>
      <c r="T51" s="216" t="str">
        <f>IF(技術者名簿!I182="","",技術者名簿!I182)</f>
        <v/>
      </c>
      <c r="U51" s="216" t="str">
        <f>IF(技術者名簿!J182="","",技術者名簿!J182)</f>
        <v/>
      </c>
      <c r="V51" s="216" t="str">
        <f>IF(技術者名簿!K182="○",1,"")</f>
        <v/>
      </c>
      <c r="W51" s="216" t="str">
        <f>IF(技術者名簿!L182="○",1,"")</f>
        <v/>
      </c>
    </row>
    <row r="52" spans="1:23" ht="12.95" customHeight="1">
      <c r="A52" s="206" t="s">
        <v>764</v>
      </c>
      <c r="B52" s="207">
        <f t="shared" si="1"/>
        <v>186</v>
      </c>
      <c r="C52" s="208" t="s">
        <v>210</v>
      </c>
      <c r="D52" s="208" t="s">
        <v>436</v>
      </c>
      <c r="E52" s="209">
        <v>46</v>
      </c>
      <c r="F52" s="216" t="str">
        <f>IF(技術者名簿!B186="","",1)</f>
        <v/>
      </c>
      <c r="G52" s="216" t="str">
        <f>IF(技術者名簿!B186="","",技術者名簿!B186)</f>
        <v/>
      </c>
      <c r="H52" s="216" t="str">
        <f>IF(技術者名簿!C186="","",技術者名簿!C186)</f>
        <v/>
      </c>
      <c r="I52" s="216" t="str">
        <f>IF(技術者名簿!D186="","",技術者名簿!D186)</f>
        <v/>
      </c>
      <c r="J52" s="216" t="str">
        <f>IF(技術者名簿!E186="","",技術者名簿!E186)</f>
        <v/>
      </c>
      <c r="K52" s="216" t="str">
        <f>IF(技術者名簿!E186="","",技術者名簿!E187)</f>
        <v/>
      </c>
      <c r="L52" s="216" t="str">
        <f>IF(技術者名簿!E188="","",技術者名簿!E188)</f>
        <v/>
      </c>
      <c r="M52" s="216" t="str">
        <f>IF(技術者名簿!E189="","",技術者名簿!E189)</f>
        <v/>
      </c>
      <c r="N52" s="216" t="str">
        <f>IF(技術者名簿!G186="","",技術者名簿!G186)</f>
        <v/>
      </c>
      <c r="O52" s="216" t="str">
        <f>IF(技術者名簿!G187="","",技術者名簿!G187)</f>
        <v/>
      </c>
      <c r="P52" s="216" t="str">
        <f>IF(技術者名簿!G188="","",技術者名簿!G188)</f>
        <v/>
      </c>
      <c r="Q52" s="216" t="str">
        <f>IF(技術者名簿!G189="","",技術者名簿!G189)</f>
        <v/>
      </c>
      <c r="R52" s="215" t="str">
        <f t="shared" si="0"/>
        <v/>
      </c>
      <c r="S52" s="216" t="str">
        <f>IF(技術者名簿!H186="","",技術者名簿!H186)</f>
        <v/>
      </c>
      <c r="T52" s="216" t="str">
        <f>IF(技術者名簿!I186="","",技術者名簿!I186)</f>
        <v/>
      </c>
      <c r="U52" s="216" t="str">
        <f>IF(技術者名簿!J186="","",技術者名簿!J186)</f>
        <v/>
      </c>
      <c r="V52" s="216" t="str">
        <f>IF(技術者名簿!K186="○",1,"")</f>
        <v/>
      </c>
      <c r="W52" s="216" t="str">
        <f>IF(技術者名簿!L186="○",1,"")</f>
        <v/>
      </c>
    </row>
    <row r="53" spans="1:23" ht="12.95" customHeight="1">
      <c r="A53" s="206" t="s">
        <v>765</v>
      </c>
      <c r="B53" s="207">
        <f t="shared" si="1"/>
        <v>190</v>
      </c>
      <c r="C53" s="208" t="s">
        <v>210</v>
      </c>
      <c r="D53" s="208" t="s">
        <v>436</v>
      </c>
      <c r="E53" s="209">
        <v>47</v>
      </c>
      <c r="F53" s="216" t="str">
        <f>IF(技術者名簿!B190="","",1)</f>
        <v/>
      </c>
      <c r="G53" s="216" t="str">
        <f>IF(技術者名簿!B190="","",技術者名簿!B190)</f>
        <v/>
      </c>
      <c r="H53" s="216" t="str">
        <f>IF(技術者名簿!C190="","",技術者名簿!C190)</f>
        <v/>
      </c>
      <c r="I53" s="216" t="str">
        <f>IF(技術者名簿!D190="","",技術者名簿!D190)</f>
        <v/>
      </c>
      <c r="J53" s="216" t="str">
        <f>IF(技術者名簿!E190="","",技術者名簿!E190)</f>
        <v/>
      </c>
      <c r="K53" s="216" t="str">
        <f>IF(技術者名簿!E190="","",技術者名簿!E191)</f>
        <v/>
      </c>
      <c r="L53" s="216" t="str">
        <f>IF(技術者名簿!E192="","",技術者名簿!E192)</f>
        <v/>
      </c>
      <c r="M53" s="216" t="str">
        <f>IF(技術者名簿!E193="","",技術者名簿!E193)</f>
        <v/>
      </c>
      <c r="N53" s="216" t="str">
        <f>IF(技術者名簿!G190="","",技術者名簿!G190)</f>
        <v/>
      </c>
      <c r="O53" s="216" t="str">
        <f>IF(技術者名簿!G191="","",技術者名簿!G191)</f>
        <v/>
      </c>
      <c r="P53" s="216" t="str">
        <f>IF(技術者名簿!G192="","",技術者名簿!G192)</f>
        <v/>
      </c>
      <c r="Q53" s="216" t="str">
        <f>IF(技術者名簿!G193="","",技術者名簿!G193)</f>
        <v/>
      </c>
      <c r="R53" s="215" t="str">
        <f t="shared" si="0"/>
        <v/>
      </c>
      <c r="S53" s="216" t="str">
        <f>IF(技術者名簿!H190="","",技術者名簿!H190)</f>
        <v/>
      </c>
      <c r="T53" s="216" t="str">
        <f>IF(技術者名簿!I190="","",技術者名簿!I190)</f>
        <v/>
      </c>
      <c r="U53" s="216" t="str">
        <f>IF(技術者名簿!J190="","",技術者名簿!J190)</f>
        <v/>
      </c>
      <c r="V53" s="216" t="str">
        <f>IF(技術者名簿!K190="○",1,"")</f>
        <v/>
      </c>
      <c r="W53" s="216" t="str">
        <f>IF(技術者名簿!L190="○",1,"")</f>
        <v/>
      </c>
    </row>
    <row r="54" spans="1:23" ht="12.95" customHeight="1">
      <c r="A54" s="206" t="s">
        <v>766</v>
      </c>
      <c r="B54" s="207">
        <f t="shared" si="1"/>
        <v>194</v>
      </c>
      <c r="C54" s="208" t="s">
        <v>210</v>
      </c>
      <c r="D54" s="208" t="s">
        <v>436</v>
      </c>
      <c r="E54" s="209">
        <v>48</v>
      </c>
      <c r="F54" s="216" t="str">
        <f>IF(技術者名簿!B194="","",1)</f>
        <v/>
      </c>
      <c r="G54" s="216" t="str">
        <f>IF(技術者名簿!B194="","",技術者名簿!B194)</f>
        <v/>
      </c>
      <c r="H54" s="216" t="str">
        <f>IF(技術者名簿!C194="","",技術者名簿!C194)</f>
        <v/>
      </c>
      <c r="I54" s="216" t="str">
        <f>IF(技術者名簿!D194="","",技術者名簿!D194)</f>
        <v/>
      </c>
      <c r="J54" s="216" t="str">
        <f>IF(技術者名簿!E194="","",技術者名簿!E194)</f>
        <v/>
      </c>
      <c r="K54" s="216" t="str">
        <f>IF(技術者名簿!E194="","",技術者名簿!E195)</f>
        <v/>
      </c>
      <c r="L54" s="216" t="str">
        <f>IF(技術者名簿!E196="","",技術者名簿!E196)</f>
        <v/>
      </c>
      <c r="M54" s="216" t="str">
        <f>IF(技術者名簿!E197="","",技術者名簿!E197)</f>
        <v/>
      </c>
      <c r="N54" s="216" t="str">
        <f>IF(技術者名簿!G194="","",技術者名簿!G194)</f>
        <v/>
      </c>
      <c r="O54" s="216" t="str">
        <f>IF(技術者名簿!G195="","",技術者名簿!G195)</f>
        <v/>
      </c>
      <c r="P54" s="216" t="str">
        <f>IF(技術者名簿!G196="","",技術者名簿!G196)</f>
        <v/>
      </c>
      <c r="Q54" s="216" t="str">
        <f>IF(技術者名簿!G197="","",技術者名簿!G197)</f>
        <v/>
      </c>
      <c r="R54" s="215" t="str">
        <f t="shared" si="0"/>
        <v/>
      </c>
      <c r="S54" s="216" t="str">
        <f>IF(技術者名簿!H194="","",技術者名簿!H194)</f>
        <v/>
      </c>
      <c r="T54" s="216" t="str">
        <f>IF(技術者名簿!I194="","",技術者名簿!I194)</f>
        <v/>
      </c>
      <c r="U54" s="216" t="str">
        <f>IF(技術者名簿!J194="","",技術者名簿!J194)</f>
        <v/>
      </c>
      <c r="V54" s="216" t="str">
        <f>IF(技術者名簿!K194="○",1,"")</f>
        <v/>
      </c>
      <c r="W54" s="216" t="str">
        <f>IF(技術者名簿!L194="○",1,"")</f>
        <v/>
      </c>
    </row>
    <row r="55" spans="1:23" ht="12.95" customHeight="1">
      <c r="A55" s="206" t="s">
        <v>767</v>
      </c>
      <c r="B55" s="207">
        <f t="shared" si="1"/>
        <v>198</v>
      </c>
      <c r="C55" s="208" t="s">
        <v>210</v>
      </c>
      <c r="D55" s="208" t="s">
        <v>436</v>
      </c>
      <c r="E55" s="209">
        <v>49</v>
      </c>
      <c r="F55" s="216" t="str">
        <f>IF(技術者名簿!B198="","",1)</f>
        <v/>
      </c>
      <c r="G55" s="216" t="str">
        <f>IF(技術者名簿!B198="","",技術者名簿!B198)</f>
        <v/>
      </c>
      <c r="H55" s="216" t="str">
        <f>IF(技術者名簿!C198="","",技術者名簿!C198)</f>
        <v/>
      </c>
      <c r="I55" s="216" t="str">
        <f>IF(技術者名簿!D198="","",技術者名簿!D198)</f>
        <v/>
      </c>
      <c r="J55" s="216" t="str">
        <f>IF(技術者名簿!E198="","",技術者名簿!E198)</f>
        <v/>
      </c>
      <c r="K55" s="216" t="str">
        <f>IF(技術者名簿!E198="","",技術者名簿!E199)</f>
        <v/>
      </c>
      <c r="L55" s="216" t="str">
        <f>IF(技術者名簿!E200="","",技術者名簿!E200)</f>
        <v/>
      </c>
      <c r="M55" s="216" t="str">
        <f>IF(技術者名簿!E201="","",技術者名簿!E201)</f>
        <v/>
      </c>
      <c r="N55" s="216" t="str">
        <f>IF(技術者名簿!G198="","",技術者名簿!G198)</f>
        <v/>
      </c>
      <c r="O55" s="216" t="str">
        <f>IF(技術者名簿!G199="","",技術者名簿!G199)</f>
        <v/>
      </c>
      <c r="P55" s="216" t="str">
        <f>IF(技術者名簿!G200="","",技術者名簿!G200)</f>
        <v/>
      </c>
      <c r="Q55" s="216" t="str">
        <f>IF(技術者名簿!G201="","",技術者名簿!G201)</f>
        <v/>
      </c>
      <c r="R55" s="215" t="str">
        <f t="shared" si="0"/>
        <v/>
      </c>
      <c r="S55" s="216" t="str">
        <f>IF(技術者名簿!H198="","",技術者名簿!H198)</f>
        <v/>
      </c>
      <c r="T55" s="216" t="str">
        <f>IF(技術者名簿!I198="","",技術者名簿!I198)</f>
        <v/>
      </c>
      <c r="U55" s="216" t="str">
        <f>IF(技術者名簿!J198="","",技術者名簿!J198)</f>
        <v/>
      </c>
      <c r="V55" s="216" t="str">
        <f>IF(技術者名簿!K198="○",1,"")</f>
        <v/>
      </c>
      <c r="W55" s="216" t="str">
        <f>IF(技術者名簿!L198="○",1,"")</f>
        <v/>
      </c>
    </row>
    <row r="56" spans="1:23" ht="12.95" customHeight="1">
      <c r="A56" s="206" t="s">
        <v>768</v>
      </c>
      <c r="B56" s="207">
        <f t="shared" si="1"/>
        <v>202</v>
      </c>
      <c r="C56" s="208" t="s">
        <v>210</v>
      </c>
      <c r="D56" s="208" t="s">
        <v>436</v>
      </c>
      <c r="E56" s="209">
        <v>50</v>
      </c>
      <c r="F56" s="216" t="str">
        <f>IF(技術者名簿!B202="","",1)</f>
        <v/>
      </c>
      <c r="G56" s="216" t="str">
        <f>IF(技術者名簿!B202="","",技術者名簿!B202)</f>
        <v/>
      </c>
      <c r="H56" s="216" t="str">
        <f>IF(技術者名簿!C202="","",技術者名簿!C202)</f>
        <v/>
      </c>
      <c r="I56" s="216" t="str">
        <f>IF(技術者名簿!D202="","",技術者名簿!D202)</f>
        <v/>
      </c>
      <c r="J56" s="216" t="str">
        <f>IF(技術者名簿!E202="","",技術者名簿!E202)</f>
        <v/>
      </c>
      <c r="K56" s="216" t="str">
        <f>IF(技術者名簿!E202="","",技術者名簿!E203)</f>
        <v/>
      </c>
      <c r="L56" s="216" t="str">
        <f>IF(技術者名簿!E204="","",技術者名簿!E204)</f>
        <v/>
      </c>
      <c r="M56" s="216" t="str">
        <f>IF(技術者名簿!E205="","",技術者名簿!E205)</f>
        <v/>
      </c>
      <c r="N56" s="216" t="str">
        <f>IF(技術者名簿!G202="","",技術者名簿!G202)</f>
        <v/>
      </c>
      <c r="O56" s="216" t="str">
        <f>IF(技術者名簿!G203="","",技術者名簿!G203)</f>
        <v/>
      </c>
      <c r="P56" s="216" t="str">
        <f>IF(技術者名簿!G204="","",技術者名簿!G204)</f>
        <v/>
      </c>
      <c r="Q56" s="216" t="str">
        <f>IF(技術者名簿!G205="","",技術者名簿!G205)</f>
        <v/>
      </c>
      <c r="R56" s="215" t="str">
        <f t="shared" si="0"/>
        <v/>
      </c>
      <c r="S56" s="216" t="str">
        <f>IF(技術者名簿!H202="","",技術者名簿!H202)</f>
        <v/>
      </c>
      <c r="T56" s="216" t="str">
        <f>IF(技術者名簿!I202="","",技術者名簿!I202)</f>
        <v/>
      </c>
      <c r="U56" s="216" t="str">
        <f>IF(技術者名簿!J202="","",技術者名簿!J202)</f>
        <v/>
      </c>
      <c r="V56" s="216" t="str">
        <f>IF(技術者名簿!K202="○",1,"")</f>
        <v/>
      </c>
      <c r="W56" s="216" t="str">
        <f>IF(技術者名簿!L202="○",1,"")</f>
        <v/>
      </c>
    </row>
    <row r="57" spans="1:23" ht="12.95" customHeight="1">
      <c r="A57" s="206" t="s">
        <v>769</v>
      </c>
      <c r="B57" s="207">
        <f t="shared" si="1"/>
        <v>206</v>
      </c>
      <c r="C57" s="208" t="s">
        <v>210</v>
      </c>
      <c r="D57" s="208" t="s">
        <v>436</v>
      </c>
      <c r="E57" s="209">
        <v>51</v>
      </c>
      <c r="F57" s="216" t="str">
        <f>IF(技術者名簿!B206="","",1)</f>
        <v/>
      </c>
      <c r="G57" s="216" t="str">
        <f>IF(技術者名簿!B206="","",技術者名簿!B206)</f>
        <v/>
      </c>
      <c r="H57" s="216" t="str">
        <f>IF(技術者名簿!C206="","",技術者名簿!C206)</f>
        <v/>
      </c>
      <c r="I57" s="216" t="str">
        <f>IF(技術者名簿!D206="","",技術者名簿!D206)</f>
        <v/>
      </c>
      <c r="J57" s="216" t="str">
        <f>IF(技術者名簿!E206="","",技術者名簿!E206)</f>
        <v/>
      </c>
      <c r="K57" s="216" t="str">
        <f>IF(技術者名簿!E206="","",技術者名簿!E207)</f>
        <v/>
      </c>
      <c r="L57" s="216" t="str">
        <f>IF(技術者名簿!E208="","",技術者名簿!E208)</f>
        <v/>
      </c>
      <c r="M57" s="216" t="str">
        <f>IF(技術者名簿!E209="","",技術者名簿!E209)</f>
        <v/>
      </c>
      <c r="N57" s="216" t="str">
        <f>IF(技術者名簿!G206="","",技術者名簿!G206)</f>
        <v/>
      </c>
      <c r="O57" s="216" t="str">
        <f>IF(技術者名簿!G207="","",技術者名簿!G207)</f>
        <v/>
      </c>
      <c r="P57" s="216" t="str">
        <f>IF(技術者名簿!G208="","",技術者名簿!G208)</f>
        <v/>
      </c>
      <c r="Q57" s="216" t="str">
        <f>IF(技術者名簿!G209="","",技術者名簿!G209)</f>
        <v/>
      </c>
      <c r="R57" s="215" t="str">
        <f t="shared" si="0"/>
        <v/>
      </c>
      <c r="S57" s="216" t="str">
        <f>IF(技術者名簿!H206="","",技術者名簿!H206)</f>
        <v/>
      </c>
      <c r="T57" s="216" t="str">
        <f>IF(技術者名簿!I206="","",技術者名簿!I206)</f>
        <v/>
      </c>
      <c r="U57" s="216" t="str">
        <f>IF(技術者名簿!J206="","",技術者名簿!J206)</f>
        <v/>
      </c>
      <c r="V57" s="216" t="str">
        <f>IF(技術者名簿!K206="○",1,"")</f>
        <v/>
      </c>
      <c r="W57" s="216" t="str">
        <f>IF(技術者名簿!L206="○",1,"")</f>
        <v/>
      </c>
    </row>
    <row r="58" spans="1:23" ht="12.95" customHeight="1">
      <c r="A58" s="206" t="s">
        <v>770</v>
      </c>
      <c r="B58" s="207">
        <f t="shared" si="1"/>
        <v>210</v>
      </c>
      <c r="C58" s="208" t="s">
        <v>210</v>
      </c>
      <c r="D58" s="208" t="s">
        <v>436</v>
      </c>
      <c r="E58" s="209">
        <v>52</v>
      </c>
      <c r="F58" s="216" t="str">
        <f>IF(技術者名簿!B210="","",1)</f>
        <v/>
      </c>
      <c r="G58" s="216" t="str">
        <f>IF(技術者名簿!B210="","",技術者名簿!B210)</f>
        <v/>
      </c>
      <c r="H58" s="216" t="str">
        <f>IF(技術者名簿!C210="","",技術者名簿!C210)</f>
        <v/>
      </c>
      <c r="I58" s="216" t="str">
        <f>IF(技術者名簿!D210="","",技術者名簿!D210)</f>
        <v/>
      </c>
      <c r="J58" s="216" t="str">
        <f>IF(技術者名簿!E210="","",技術者名簿!E210)</f>
        <v/>
      </c>
      <c r="K58" s="216" t="str">
        <f>IF(技術者名簿!E210="","",技術者名簿!E211)</f>
        <v/>
      </c>
      <c r="L58" s="216" t="str">
        <f>IF(技術者名簿!E212="","",技術者名簿!E212)</f>
        <v/>
      </c>
      <c r="M58" s="216" t="str">
        <f>IF(技術者名簿!E213="","",技術者名簿!E213)</f>
        <v/>
      </c>
      <c r="N58" s="216" t="str">
        <f>IF(技術者名簿!G210="","",技術者名簿!G210)</f>
        <v/>
      </c>
      <c r="O58" s="216" t="str">
        <f>IF(技術者名簿!G211="","",技術者名簿!G211)</f>
        <v/>
      </c>
      <c r="P58" s="216" t="str">
        <f>IF(技術者名簿!G212="","",技術者名簿!G212)</f>
        <v/>
      </c>
      <c r="Q58" s="216" t="str">
        <f>IF(技術者名簿!G213="","",技術者名簿!G213)</f>
        <v/>
      </c>
      <c r="R58" s="215" t="str">
        <f t="shared" si="0"/>
        <v/>
      </c>
      <c r="S58" s="216" t="str">
        <f>IF(技術者名簿!H210="","",技術者名簿!H210)</f>
        <v/>
      </c>
      <c r="T58" s="216" t="str">
        <f>IF(技術者名簿!I210="","",技術者名簿!I210)</f>
        <v/>
      </c>
      <c r="U58" s="216" t="str">
        <f>IF(技術者名簿!J210="","",技術者名簿!J210)</f>
        <v/>
      </c>
      <c r="V58" s="216" t="str">
        <f>IF(技術者名簿!K210="○",1,"")</f>
        <v/>
      </c>
      <c r="W58" s="216" t="str">
        <f>IF(技術者名簿!L210="○",1,"")</f>
        <v/>
      </c>
    </row>
    <row r="59" spans="1:23" ht="12.95" customHeight="1">
      <c r="A59" s="206" t="s">
        <v>771</v>
      </c>
      <c r="B59" s="207">
        <f t="shared" si="1"/>
        <v>214</v>
      </c>
      <c r="C59" s="208" t="s">
        <v>210</v>
      </c>
      <c r="D59" s="208" t="s">
        <v>436</v>
      </c>
      <c r="E59" s="209">
        <v>53</v>
      </c>
      <c r="F59" s="216" t="str">
        <f>IF(技術者名簿!B214="","",1)</f>
        <v/>
      </c>
      <c r="G59" s="216" t="str">
        <f>IF(技術者名簿!B214="","",技術者名簿!B214)</f>
        <v/>
      </c>
      <c r="H59" s="216" t="str">
        <f>IF(技術者名簿!C214="","",技術者名簿!C214)</f>
        <v/>
      </c>
      <c r="I59" s="216" t="str">
        <f>IF(技術者名簿!D214="","",技術者名簿!D214)</f>
        <v/>
      </c>
      <c r="J59" s="216" t="str">
        <f>IF(技術者名簿!E214="","",技術者名簿!E214)</f>
        <v/>
      </c>
      <c r="K59" s="216" t="str">
        <f>IF(技術者名簿!E214="","",技術者名簿!E215)</f>
        <v/>
      </c>
      <c r="L59" s="216" t="str">
        <f>IF(技術者名簿!E216="","",技術者名簿!E216)</f>
        <v/>
      </c>
      <c r="M59" s="216" t="str">
        <f>IF(技術者名簿!E217="","",技術者名簿!E217)</f>
        <v/>
      </c>
      <c r="N59" s="216" t="str">
        <f>IF(技術者名簿!G214="","",技術者名簿!G214)</f>
        <v/>
      </c>
      <c r="O59" s="216" t="str">
        <f>IF(技術者名簿!G215="","",技術者名簿!G215)</f>
        <v/>
      </c>
      <c r="P59" s="216" t="str">
        <f>IF(技術者名簿!G216="","",技術者名簿!G216)</f>
        <v/>
      </c>
      <c r="Q59" s="216" t="str">
        <f>IF(技術者名簿!G217="","",技術者名簿!G217)</f>
        <v/>
      </c>
      <c r="R59" s="215" t="str">
        <f t="shared" si="0"/>
        <v/>
      </c>
      <c r="S59" s="216" t="str">
        <f>IF(技術者名簿!H214="","",技術者名簿!H214)</f>
        <v/>
      </c>
      <c r="T59" s="216" t="str">
        <f>IF(技術者名簿!I214="","",技術者名簿!I214)</f>
        <v/>
      </c>
      <c r="U59" s="216" t="str">
        <f>IF(技術者名簿!J214="","",技術者名簿!J214)</f>
        <v/>
      </c>
      <c r="V59" s="216" t="str">
        <f>IF(技術者名簿!K214="○",1,"")</f>
        <v/>
      </c>
      <c r="W59" s="216" t="str">
        <f>IF(技術者名簿!L214="○",1,"")</f>
        <v/>
      </c>
    </row>
    <row r="60" spans="1:23" ht="12.95" customHeight="1">
      <c r="A60" s="206" t="s">
        <v>772</v>
      </c>
      <c r="B60" s="207">
        <f t="shared" si="1"/>
        <v>218</v>
      </c>
      <c r="C60" s="208" t="s">
        <v>210</v>
      </c>
      <c r="D60" s="208" t="s">
        <v>436</v>
      </c>
      <c r="E60" s="209">
        <v>54</v>
      </c>
      <c r="F60" s="216" t="str">
        <f>IF(技術者名簿!B218="","",1)</f>
        <v/>
      </c>
      <c r="G60" s="216" t="str">
        <f>IF(技術者名簿!B218="","",技術者名簿!B218)</f>
        <v/>
      </c>
      <c r="H60" s="216" t="str">
        <f>IF(技術者名簿!C218="","",技術者名簿!C218)</f>
        <v/>
      </c>
      <c r="I60" s="216" t="str">
        <f>IF(技術者名簿!D218="","",技術者名簿!D218)</f>
        <v/>
      </c>
      <c r="J60" s="216" t="str">
        <f>IF(技術者名簿!E218="","",技術者名簿!E218)</f>
        <v/>
      </c>
      <c r="K60" s="216" t="str">
        <f>IF(技術者名簿!E218="","",技術者名簿!E219)</f>
        <v/>
      </c>
      <c r="L60" s="216" t="str">
        <f>IF(技術者名簿!E220="","",技術者名簿!E220)</f>
        <v/>
      </c>
      <c r="M60" s="216" t="str">
        <f>IF(技術者名簿!E221="","",技術者名簿!E221)</f>
        <v/>
      </c>
      <c r="N60" s="216" t="str">
        <f>IF(技術者名簿!G218="","",技術者名簿!G218)</f>
        <v/>
      </c>
      <c r="O60" s="216" t="str">
        <f>IF(技術者名簿!G219="","",技術者名簿!G219)</f>
        <v/>
      </c>
      <c r="P60" s="216" t="str">
        <f>IF(技術者名簿!G220="","",技術者名簿!G220)</f>
        <v/>
      </c>
      <c r="Q60" s="216" t="str">
        <f>IF(技術者名簿!G221="","",技術者名簿!G221)</f>
        <v/>
      </c>
      <c r="R60" s="215" t="str">
        <f t="shared" si="0"/>
        <v/>
      </c>
      <c r="S60" s="216" t="str">
        <f>IF(技術者名簿!H218="","",技術者名簿!H218)</f>
        <v/>
      </c>
      <c r="T60" s="216" t="str">
        <f>IF(技術者名簿!I218="","",技術者名簿!I218)</f>
        <v/>
      </c>
      <c r="U60" s="216" t="str">
        <f>IF(技術者名簿!J218="","",技術者名簿!J218)</f>
        <v/>
      </c>
      <c r="V60" s="216" t="str">
        <f>IF(技術者名簿!K218="○",1,"")</f>
        <v/>
      </c>
      <c r="W60" s="216" t="str">
        <f>IF(技術者名簿!L218="○",1,"")</f>
        <v/>
      </c>
    </row>
    <row r="61" spans="1:23" ht="12.95" customHeight="1">
      <c r="A61" s="206" t="s">
        <v>773</v>
      </c>
      <c r="B61" s="207">
        <f t="shared" si="1"/>
        <v>222</v>
      </c>
      <c r="C61" s="208" t="s">
        <v>210</v>
      </c>
      <c r="D61" s="208" t="s">
        <v>436</v>
      </c>
      <c r="E61" s="209">
        <v>55</v>
      </c>
      <c r="F61" s="216" t="str">
        <f>IF(技術者名簿!B222="","",1)</f>
        <v/>
      </c>
      <c r="G61" s="216" t="str">
        <f>IF(技術者名簿!B222="","",技術者名簿!B222)</f>
        <v/>
      </c>
      <c r="H61" s="216" t="str">
        <f>IF(技術者名簿!C222="","",技術者名簿!C222)</f>
        <v/>
      </c>
      <c r="I61" s="216" t="str">
        <f>IF(技術者名簿!D222="","",技術者名簿!D222)</f>
        <v/>
      </c>
      <c r="J61" s="216" t="str">
        <f>IF(技術者名簿!E222="","",技術者名簿!E222)</f>
        <v/>
      </c>
      <c r="K61" s="216" t="str">
        <f>IF(技術者名簿!E222="","",技術者名簿!E223)</f>
        <v/>
      </c>
      <c r="L61" s="216" t="str">
        <f>IF(技術者名簿!E224="","",技術者名簿!E224)</f>
        <v/>
      </c>
      <c r="M61" s="216" t="str">
        <f>IF(技術者名簿!E225="","",技術者名簿!E225)</f>
        <v/>
      </c>
      <c r="N61" s="216" t="str">
        <f>IF(技術者名簿!G222="","",技術者名簿!G222)</f>
        <v/>
      </c>
      <c r="O61" s="216" t="str">
        <f>IF(技術者名簿!G223="","",技術者名簿!G223)</f>
        <v/>
      </c>
      <c r="P61" s="216" t="str">
        <f>IF(技術者名簿!G224="","",技術者名簿!G224)</f>
        <v/>
      </c>
      <c r="Q61" s="216" t="str">
        <f>IF(技術者名簿!G225="","",技術者名簿!G225)</f>
        <v/>
      </c>
      <c r="R61" s="215" t="str">
        <f t="shared" si="0"/>
        <v/>
      </c>
      <c r="S61" s="216" t="str">
        <f>IF(技術者名簿!H222="","",技術者名簿!H222)</f>
        <v/>
      </c>
      <c r="T61" s="216" t="str">
        <f>IF(技術者名簿!I222="","",技術者名簿!I222)</f>
        <v/>
      </c>
      <c r="U61" s="216" t="str">
        <f>IF(技術者名簿!J222="","",技術者名簿!J222)</f>
        <v/>
      </c>
      <c r="V61" s="216" t="str">
        <f>IF(技術者名簿!K222="○",1,"")</f>
        <v/>
      </c>
      <c r="W61" s="216" t="str">
        <f>IF(技術者名簿!L222="○",1,"")</f>
        <v/>
      </c>
    </row>
    <row r="62" spans="1:23" ht="12.95" customHeight="1">
      <c r="A62" s="206" t="s">
        <v>774</v>
      </c>
      <c r="B62" s="207">
        <f t="shared" si="1"/>
        <v>226</v>
      </c>
      <c r="C62" s="208" t="s">
        <v>210</v>
      </c>
      <c r="D62" s="208" t="s">
        <v>436</v>
      </c>
      <c r="E62" s="209">
        <v>56</v>
      </c>
      <c r="F62" s="216" t="str">
        <f>IF(技術者名簿!B226="","",1)</f>
        <v/>
      </c>
      <c r="G62" s="216" t="str">
        <f>IF(技術者名簿!B226="","",技術者名簿!B226)</f>
        <v/>
      </c>
      <c r="H62" s="216" t="str">
        <f>IF(技術者名簿!C226="","",技術者名簿!C226)</f>
        <v/>
      </c>
      <c r="I62" s="216" t="str">
        <f>IF(技術者名簿!D226="","",技術者名簿!D226)</f>
        <v/>
      </c>
      <c r="J62" s="216" t="str">
        <f>IF(技術者名簿!E226="","",技術者名簿!E226)</f>
        <v/>
      </c>
      <c r="K62" s="216" t="str">
        <f>IF(技術者名簿!E226="","",技術者名簿!E227)</f>
        <v/>
      </c>
      <c r="L62" s="216" t="str">
        <f>IF(技術者名簿!E228="","",技術者名簿!E228)</f>
        <v/>
      </c>
      <c r="M62" s="216" t="str">
        <f>IF(技術者名簿!E229="","",技術者名簿!E229)</f>
        <v/>
      </c>
      <c r="N62" s="216" t="str">
        <f>IF(技術者名簿!G226="","",技術者名簿!G226)</f>
        <v/>
      </c>
      <c r="O62" s="216" t="str">
        <f>IF(技術者名簿!G227="","",技術者名簿!G227)</f>
        <v/>
      </c>
      <c r="P62" s="216" t="str">
        <f>IF(技術者名簿!G228="","",技術者名簿!G228)</f>
        <v/>
      </c>
      <c r="Q62" s="216" t="str">
        <f>IF(技術者名簿!G229="","",技術者名簿!G229)</f>
        <v/>
      </c>
      <c r="R62" s="215" t="str">
        <f t="shared" si="0"/>
        <v/>
      </c>
      <c r="S62" s="216" t="str">
        <f>IF(技術者名簿!H226="","",技術者名簿!H226)</f>
        <v/>
      </c>
      <c r="T62" s="216" t="str">
        <f>IF(技術者名簿!I226="","",技術者名簿!I226)</f>
        <v/>
      </c>
      <c r="U62" s="216" t="str">
        <f>IF(技術者名簿!J226="","",技術者名簿!J226)</f>
        <v/>
      </c>
      <c r="V62" s="216" t="str">
        <f>IF(技術者名簿!K226="○",1,"")</f>
        <v/>
      </c>
      <c r="W62" s="216" t="str">
        <f>IF(技術者名簿!L226="○",1,"")</f>
        <v/>
      </c>
    </row>
    <row r="63" spans="1:23" ht="12.95" customHeight="1">
      <c r="A63" s="206" t="s">
        <v>775</v>
      </c>
      <c r="B63" s="207">
        <f t="shared" si="1"/>
        <v>230</v>
      </c>
      <c r="C63" s="208" t="s">
        <v>210</v>
      </c>
      <c r="D63" s="208" t="s">
        <v>436</v>
      </c>
      <c r="E63" s="209">
        <v>57</v>
      </c>
      <c r="F63" s="216" t="str">
        <f>IF(技術者名簿!B230="","",1)</f>
        <v/>
      </c>
      <c r="G63" s="216" t="str">
        <f>IF(技術者名簿!B230="","",技術者名簿!B230)</f>
        <v/>
      </c>
      <c r="H63" s="216" t="str">
        <f>IF(技術者名簿!C230="","",技術者名簿!C230)</f>
        <v/>
      </c>
      <c r="I63" s="216" t="str">
        <f>IF(技術者名簿!D230="","",技術者名簿!D230)</f>
        <v/>
      </c>
      <c r="J63" s="216" t="str">
        <f>IF(技術者名簿!E230="","",技術者名簿!E230)</f>
        <v/>
      </c>
      <c r="K63" s="216" t="str">
        <f>IF(技術者名簿!E230="","",技術者名簿!E231)</f>
        <v/>
      </c>
      <c r="L63" s="216" t="str">
        <f>IF(技術者名簿!E232="","",技術者名簿!E232)</f>
        <v/>
      </c>
      <c r="M63" s="216" t="str">
        <f>IF(技術者名簿!E233="","",技術者名簿!E233)</f>
        <v/>
      </c>
      <c r="N63" s="216" t="str">
        <f>IF(技術者名簿!G230="","",技術者名簿!G230)</f>
        <v/>
      </c>
      <c r="O63" s="216" t="str">
        <f>IF(技術者名簿!G231="","",技術者名簿!G231)</f>
        <v/>
      </c>
      <c r="P63" s="216" t="str">
        <f>IF(技術者名簿!G232="","",技術者名簿!G232)</f>
        <v/>
      </c>
      <c r="Q63" s="216" t="str">
        <f>IF(技術者名簿!G233="","",技術者名簿!G233)</f>
        <v/>
      </c>
      <c r="R63" s="215" t="str">
        <f t="shared" si="0"/>
        <v/>
      </c>
      <c r="S63" s="216" t="str">
        <f>IF(技術者名簿!H230="","",技術者名簿!H230)</f>
        <v/>
      </c>
      <c r="T63" s="216" t="str">
        <f>IF(技術者名簿!I230="","",技術者名簿!I230)</f>
        <v/>
      </c>
      <c r="U63" s="216" t="str">
        <f>IF(技術者名簿!J230="","",技術者名簿!J230)</f>
        <v/>
      </c>
      <c r="V63" s="216" t="str">
        <f>IF(技術者名簿!K230="○",1,"")</f>
        <v/>
      </c>
      <c r="W63" s="216" t="str">
        <f>IF(技術者名簿!L230="○",1,"")</f>
        <v/>
      </c>
    </row>
    <row r="64" spans="1:23" ht="12.95" customHeight="1">
      <c r="A64" s="206" t="s">
        <v>776</v>
      </c>
      <c r="B64" s="207">
        <f t="shared" si="1"/>
        <v>234</v>
      </c>
      <c r="C64" s="208" t="s">
        <v>210</v>
      </c>
      <c r="D64" s="208" t="s">
        <v>436</v>
      </c>
      <c r="E64" s="209">
        <v>58</v>
      </c>
      <c r="F64" s="216" t="str">
        <f>IF(技術者名簿!B234="","",1)</f>
        <v/>
      </c>
      <c r="G64" s="216" t="str">
        <f>IF(技術者名簿!B234="","",技術者名簿!B234)</f>
        <v/>
      </c>
      <c r="H64" s="216" t="str">
        <f>IF(技術者名簿!C234="","",技術者名簿!C234)</f>
        <v/>
      </c>
      <c r="I64" s="216" t="str">
        <f>IF(技術者名簿!D234="","",技術者名簿!D234)</f>
        <v/>
      </c>
      <c r="J64" s="216" t="str">
        <f>IF(技術者名簿!E234="","",技術者名簿!E234)</f>
        <v/>
      </c>
      <c r="K64" s="216" t="str">
        <f>IF(技術者名簿!E234="","",技術者名簿!E235)</f>
        <v/>
      </c>
      <c r="L64" s="216" t="str">
        <f>IF(技術者名簿!E236="","",技術者名簿!E236)</f>
        <v/>
      </c>
      <c r="M64" s="216" t="str">
        <f>IF(技術者名簿!E237="","",技術者名簿!E237)</f>
        <v/>
      </c>
      <c r="N64" s="216" t="str">
        <f>IF(技術者名簿!G234="","",技術者名簿!G234)</f>
        <v/>
      </c>
      <c r="O64" s="216" t="str">
        <f>IF(技術者名簿!G235="","",技術者名簿!G235)</f>
        <v/>
      </c>
      <c r="P64" s="216" t="str">
        <f>IF(技術者名簿!G236="","",技術者名簿!G236)</f>
        <v/>
      </c>
      <c r="Q64" s="216" t="str">
        <f>IF(技術者名簿!G237="","",技術者名簿!G237)</f>
        <v/>
      </c>
      <c r="R64" s="215" t="str">
        <f t="shared" si="0"/>
        <v/>
      </c>
      <c r="S64" s="216" t="str">
        <f>IF(技術者名簿!H234="","",技術者名簿!H234)</f>
        <v/>
      </c>
      <c r="T64" s="216" t="str">
        <f>IF(技術者名簿!I234="","",技術者名簿!I234)</f>
        <v/>
      </c>
      <c r="U64" s="216" t="str">
        <f>IF(技術者名簿!J234="","",技術者名簿!J234)</f>
        <v/>
      </c>
      <c r="V64" s="216" t="str">
        <f>IF(技術者名簿!K234="○",1,"")</f>
        <v/>
      </c>
      <c r="W64" s="216" t="str">
        <f>IF(技術者名簿!L234="○",1,"")</f>
        <v/>
      </c>
    </row>
    <row r="65" spans="1:23" ht="12.95" customHeight="1">
      <c r="A65" s="206" t="s">
        <v>777</v>
      </c>
      <c r="B65" s="207">
        <f t="shared" si="1"/>
        <v>238</v>
      </c>
      <c r="C65" s="208" t="s">
        <v>210</v>
      </c>
      <c r="D65" s="208" t="s">
        <v>436</v>
      </c>
      <c r="E65" s="209">
        <v>59</v>
      </c>
      <c r="F65" s="216" t="str">
        <f>IF(技術者名簿!B238="","",1)</f>
        <v/>
      </c>
      <c r="G65" s="216" t="str">
        <f>IF(技術者名簿!B238="","",技術者名簿!B238)</f>
        <v/>
      </c>
      <c r="H65" s="216" t="str">
        <f>IF(技術者名簿!C238="","",技術者名簿!C238)</f>
        <v/>
      </c>
      <c r="I65" s="216" t="str">
        <f>IF(技術者名簿!D238="","",技術者名簿!D238)</f>
        <v/>
      </c>
      <c r="J65" s="216" t="str">
        <f>IF(技術者名簿!E238="","",技術者名簿!E238)</f>
        <v/>
      </c>
      <c r="K65" s="216" t="str">
        <f>IF(技術者名簿!E238="","",技術者名簿!E239)</f>
        <v/>
      </c>
      <c r="L65" s="216" t="str">
        <f>IF(技術者名簿!E240="","",技術者名簿!E240)</f>
        <v/>
      </c>
      <c r="M65" s="216" t="str">
        <f>IF(技術者名簿!E241="","",技術者名簿!E241)</f>
        <v/>
      </c>
      <c r="N65" s="216" t="str">
        <f>IF(技術者名簿!G238="","",技術者名簿!G238)</f>
        <v/>
      </c>
      <c r="O65" s="216" t="str">
        <f>IF(技術者名簿!G239="","",技術者名簿!G239)</f>
        <v/>
      </c>
      <c r="P65" s="216" t="str">
        <f>IF(技術者名簿!G240="","",技術者名簿!G240)</f>
        <v/>
      </c>
      <c r="Q65" s="216" t="str">
        <f>IF(技術者名簿!G241="","",技術者名簿!G241)</f>
        <v/>
      </c>
      <c r="R65" s="215" t="str">
        <f t="shared" si="0"/>
        <v/>
      </c>
      <c r="S65" s="216" t="str">
        <f>IF(技術者名簿!H238="","",技術者名簿!H238)</f>
        <v/>
      </c>
      <c r="T65" s="216" t="str">
        <f>IF(技術者名簿!I238="","",技術者名簿!I238)</f>
        <v/>
      </c>
      <c r="U65" s="216" t="str">
        <f>IF(技術者名簿!J238="","",技術者名簿!J238)</f>
        <v/>
      </c>
      <c r="V65" s="216" t="str">
        <f>IF(技術者名簿!K238="○",1,"")</f>
        <v/>
      </c>
      <c r="W65" s="216" t="str">
        <f>IF(技術者名簿!L238="○",1,"")</f>
        <v/>
      </c>
    </row>
    <row r="66" spans="1:23" ht="12.95" customHeight="1">
      <c r="A66" s="206" t="s">
        <v>778</v>
      </c>
      <c r="B66" s="207">
        <f t="shared" si="1"/>
        <v>242</v>
      </c>
      <c r="C66" s="208" t="s">
        <v>210</v>
      </c>
      <c r="D66" s="208" t="s">
        <v>436</v>
      </c>
      <c r="E66" s="209">
        <v>60</v>
      </c>
      <c r="F66" s="216" t="str">
        <f>IF(技術者名簿!B242="","",1)</f>
        <v/>
      </c>
      <c r="G66" s="216" t="str">
        <f>IF(技術者名簿!B242="","",技術者名簿!B242)</f>
        <v/>
      </c>
      <c r="H66" s="216" t="str">
        <f>IF(技術者名簿!C242="","",技術者名簿!C242)</f>
        <v/>
      </c>
      <c r="I66" s="216" t="str">
        <f>IF(技術者名簿!D242="","",技術者名簿!D242)</f>
        <v/>
      </c>
      <c r="J66" s="216" t="str">
        <f>IF(技術者名簿!E242="","",技術者名簿!E242)</f>
        <v/>
      </c>
      <c r="K66" s="216" t="str">
        <f>IF(技術者名簿!E242="","",技術者名簿!E243)</f>
        <v/>
      </c>
      <c r="L66" s="216" t="str">
        <f>IF(技術者名簿!E244="","",技術者名簿!E244)</f>
        <v/>
      </c>
      <c r="M66" s="216" t="str">
        <f>IF(技術者名簿!E245="","",技術者名簿!E245)</f>
        <v/>
      </c>
      <c r="N66" s="216" t="str">
        <f>IF(技術者名簿!G242="","",技術者名簿!G242)</f>
        <v/>
      </c>
      <c r="O66" s="216" t="str">
        <f>IF(技術者名簿!G243="","",技術者名簿!G243)</f>
        <v/>
      </c>
      <c r="P66" s="216" t="str">
        <f>IF(技術者名簿!G244="","",技術者名簿!G244)</f>
        <v/>
      </c>
      <c r="Q66" s="216" t="str">
        <f>IF(技術者名簿!G245="","",技術者名簿!G245)</f>
        <v/>
      </c>
      <c r="R66" s="215" t="str">
        <f t="shared" si="0"/>
        <v/>
      </c>
      <c r="S66" s="216" t="str">
        <f>IF(技術者名簿!H242="","",技術者名簿!H242)</f>
        <v/>
      </c>
      <c r="T66" s="216" t="str">
        <f>IF(技術者名簿!I242="","",技術者名簿!I242)</f>
        <v/>
      </c>
      <c r="U66" s="216" t="str">
        <f>IF(技術者名簿!J242="","",技術者名簿!J242)</f>
        <v/>
      </c>
      <c r="V66" s="216" t="str">
        <f>IF(技術者名簿!K242="○",1,"")</f>
        <v/>
      </c>
      <c r="W66" s="216" t="str">
        <f>IF(技術者名簿!L242="○",1,"")</f>
        <v/>
      </c>
    </row>
    <row r="67" spans="1:23" ht="12.95" customHeight="1">
      <c r="A67" s="206" t="s">
        <v>779</v>
      </c>
      <c r="B67" s="207">
        <f t="shared" si="1"/>
        <v>246</v>
      </c>
      <c r="C67" s="208" t="s">
        <v>210</v>
      </c>
      <c r="D67" s="208" t="s">
        <v>436</v>
      </c>
      <c r="E67" s="209">
        <v>61</v>
      </c>
      <c r="F67" s="216" t="str">
        <f>IF(技術者名簿!B246="","",1)</f>
        <v/>
      </c>
      <c r="G67" s="216" t="str">
        <f>IF(技術者名簿!B246="","",技術者名簿!B246)</f>
        <v/>
      </c>
      <c r="H67" s="216" t="str">
        <f>IF(技術者名簿!C246="","",技術者名簿!C246)</f>
        <v/>
      </c>
      <c r="I67" s="216" t="str">
        <f>IF(技術者名簿!D246="","",技術者名簿!D246)</f>
        <v/>
      </c>
      <c r="J67" s="216" t="str">
        <f>IF(技術者名簿!E246="","",技術者名簿!E246)</f>
        <v/>
      </c>
      <c r="K67" s="216" t="str">
        <f>IF(技術者名簿!E246="","",技術者名簿!E247)</f>
        <v/>
      </c>
      <c r="L67" s="216" t="str">
        <f>IF(技術者名簿!E248="","",技術者名簿!E248)</f>
        <v/>
      </c>
      <c r="M67" s="216" t="str">
        <f>IF(技術者名簿!E249="","",技術者名簿!E249)</f>
        <v/>
      </c>
      <c r="N67" s="216" t="str">
        <f>IF(技術者名簿!G246="","",技術者名簿!G246)</f>
        <v/>
      </c>
      <c r="O67" s="216" t="str">
        <f>IF(技術者名簿!G247="","",技術者名簿!G247)</f>
        <v/>
      </c>
      <c r="P67" s="216" t="str">
        <f>IF(技術者名簿!G248="","",技術者名簿!G248)</f>
        <v/>
      </c>
      <c r="Q67" s="216" t="str">
        <f>IF(技術者名簿!G249="","",技術者名簿!G249)</f>
        <v/>
      </c>
      <c r="R67" s="215" t="str">
        <f t="shared" si="0"/>
        <v/>
      </c>
      <c r="S67" s="216" t="str">
        <f>IF(技術者名簿!H246="","",技術者名簿!H246)</f>
        <v/>
      </c>
      <c r="T67" s="216" t="str">
        <f>IF(技術者名簿!I246="","",技術者名簿!I246)</f>
        <v/>
      </c>
      <c r="U67" s="216" t="str">
        <f>IF(技術者名簿!J246="","",技術者名簿!J246)</f>
        <v/>
      </c>
      <c r="V67" s="216" t="str">
        <f>IF(技術者名簿!K246="○",1,"")</f>
        <v/>
      </c>
      <c r="W67" s="216" t="str">
        <f>IF(技術者名簿!L246="○",1,"")</f>
        <v/>
      </c>
    </row>
    <row r="68" spans="1:23" ht="12.95" customHeight="1">
      <c r="A68" s="206" t="s">
        <v>780</v>
      </c>
      <c r="B68" s="207">
        <f t="shared" si="1"/>
        <v>250</v>
      </c>
      <c r="C68" s="208" t="s">
        <v>210</v>
      </c>
      <c r="D68" s="208" t="s">
        <v>436</v>
      </c>
      <c r="E68" s="209">
        <v>62</v>
      </c>
      <c r="F68" s="216" t="str">
        <f>IF(技術者名簿!B250="","",1)</f>
        <v/>
      </c>
      <c r="G68" s="216" t="str">
        <f>IF(技術者名簿!B250="","",技術者名簿!B250)</f>
        <v/>
      </c>
      <c r="H68" s="216" t="str">
        <f>IF(技術者名簿!C250="","",技術者名簿!C250)</f>
        <v/>
      </c>
      <c r="I68" s="216" t="str">
        <f>IF(技術者名簿!D250="","",技術者名簿!D250)</f>
        <v/>
      </c>
      <c r="J68" s="216" t="str">
        <f>IF(技術者名簿!E250="","",技術者名簿!E250)</f>
        <v/>
      </c>
      <c r="K68" s="216" t="str">
        <f>IF(技術者名簿!E250="","",技術者名簿!E251)</f>
        <v/>
      </c>
      <c r="L68" s="216" t="str">
        <f>IF(技術者名簿!E252="","",技術者名簿!E252)</f>
        <v/>
      </c>
      <c r="M68" s="216" t="str">
        <f>IF(技術者名簿!E253="","",技術者名簿!E253)</f>
        <v/>
      </c>
      <c r="N68" s="216" t="str">
        <f>IF(技術者名簿!G250="","",技術者名簿!G250)</f>
        <v/>
      </c>
      <c r="O68" s="216" t="str">
        <f>IF(技術者名簿!G251="","",技術者名簿!G251)</f>
        <v/>
      </c>
      <c r="P68" s="216" t="str">
        <f>IF(技術者名簿!G252="","",技術者名簿!G252)</f>
        <v/>
      </c>
      <c r="Q68" s="216" t="str">
        <f>IF(技術者名簿!G253="","",技術者名簿!G253)</f>
        <v/>
      </c>
      <c r="R68" s="215" t="str">
        <f t="shared" si="0"/>
        <v/>
      </c>
      <c r="S68" s="216" t="str">
        <f>IF(技術者名簿!H250="","",技術者名簿!H250)</f>
        <v/>
      </c>
      <c r="T68" s="216" t="str">
        <f>IF(技術者名簿!I250="","",技術者名簿!I250)</f>
        <v/>
      </c>
      <c r="U68" s="216" t="str">
        <f>IF(技術者名簿!J250="","",技術者名簿!J250)</f>
        <v/>
      </c>
      <c r="V68" s="216" t="str">
        <f>IF(技術者名簿!K250="○",1,"")</f>
        <v/>
      </c>
      <c r="W68" s="216" t="str">
        <f>IF(技術者名簿!L250="○",1,"")</f>
        <v/>
      </c>
    </row>
    <row r="69" spans="1:23" ht="12.95" customHeight="1">
      <c r="A69" s="206" t="s">
        <v>781</v>
      </c>
      <c r="B69" s="207">
        <f t="shared" si="1"/>
        <v>254</v>
      </c>
      <c r="C69" s="208" t="s">
        <v>210</v>
      </c>
      <c r="D69" s="208" t="s">
        <v>436</v>
      </c>
      <c r="E69" s="209">
        <v>63</v>
      </c>
      <c r="F69" s="216" t="str">
        <f>IF(技術者名簿!B254="","",1)</f>
        <v/>
      </c>
      <c r="G69" s="216" t="str">
        <f>IF(技術者名簿!B254="","",技術者名簿!B254)</f>
        <v/>
      </c>
      <c r="H69" s="216" t="str">
        <f>IF(技術者名簿!C254="","",技術者名簿!C254)</f>
        <v/>
      </c>
      <c r="I69" s="216" t="str">
        <f>IF(技術者名簿!D254="","",技術者名簿!D254)</f>
        <v/>
      </c>
      <c r="J69" s="216" t="str">
        <f>IF(技術者名簿!E254="","",技術者名簿!E254)</f>
        <v/>
      </c>
      <c r="K69" s="216" t="str">
        <f>IF(技術者名簿!E254="","",技術者名簿!E255)</f>
        <v/>
      </c>
      <c r="L69" s="216" t="str">
        <f>IF(技術者名簿!E256="","",技術者名簿!E256)</f>
        <v/>
      </c>
      <c r="M69" s="216" t="str">
        <f>IF(技術者名簿!E257="","",技術者名簿!E257)</f>
        <v/>
      </c>
      <c r="N69" s="216" t="str">
        <f>IF(技術者名簿!G254="","",技術者名簿!G254)</f>
        <v/>
      </c>
      <c r="O69" s="216" t="str">
        <f>IF(技術者名簿!G255="","",技術者名簿!G255)</f>
        <v/>
      </c>
      <c r="P69" s="216" t="str">
        <f>IF(技術者名簿!G256="","",技術者名簿!G256)</f>
        <v/>
      </c>
      <c r="Q69" s="216" t="str">
        <f>IF(技術者名簿!G257="","",技術者名簿!G257)</f>
        <v/>
      </c>
      <c r="R69" s="215" t="str">
        <f t="shared" si="0"/>
        <v/>
      </c>
      <c r="S69" s="216" t="str">
        <f>IF(技術者名簿!H254="","",技術者名簿!H254)</f>
        <v/>
      </c>
      <c r="T69" s="216" t="str">
        <f>IF(技術者名簿!I254="","",技術者名簿!I254)</f>
        <v/>
      </c>
      <c r="U69" s="216" t="str">
        <f>IF(技術者名簿!J254="","",技術者名簿!J254)</f>
        <v/>
      </c>
      <c r="V69" s="216" t="str">
        <f>IF(技術者名簿!K254="○",1,"")</f>
        <v/>
      </c>
      <c r="W69" s="216" t="str">
        <f>IF(技術者名簿!L254="○",1,"")</f>
        <v/>
      </c>
    </row>
    <row r="70" spans="1:23" ht="12.95" customHeight="1">
      <c r="A70" s="206" t="s">
        <v>782</v>
      </c>
      <c r="B70" s="207">
        <f t="shared" si="1"/>
        <v>258</v>
      </c>
      <c r="C70" s="208" t="s">
        <v>210</v>
      </c>
      <c r="D70" s="208" t="s">
        <v>436</v>
      </c>
      <c r="E70" s="209">
        <v>64</v>
      </c>
      <c r="F70" s="216" t="str">
        <f>IF(技術者名簿!B258="","",1)</f>
        <v/>
      </c>
      <c r="G70" s="216" t="str">
        <f>IF(技術者名簿!B258="","",技術者名簿!B258)</f>
        <v/>
      </c>
      <c r="H70" s="216" t="str">
        <f>IF(技術者名簿!C258="","",技術者名簿!C258)</f>
        <v/>
      </c>
      <c r="I70" s="216" t="str">
        <f>IF(技術者名簿!D258="","",技術者名簿!D258)</f>
        <v/>
      </c>
      <c r="J70" s="216" t="str">
        <f>IF(技術者名簿!E258="","",技術者名簿!E258)</f>
        <v/>
      </c>
      <c r="K70" s="216" t="str">
        <f>IF(技術者名簿!E258="","",技術者名簿!E259)</f>
        <v/>
      </c>
      <c r="L70" s="216" t="str">
        <f>IF(技術者名簿!E260="","",技術者名簿!E260)</f>
        <v/>
      </c>
      <c r="M70" s="216" t="str">
        <f>IF(技術者名簿!E261="","",技術者名簿!E261)</f>
        <v/>
      </c>
      <c r="N70" s="216" t="str">
        <f>IF(技術者名簿!G258="","",技術者名簿!G258)</f>
        <v/>
      </c>
      <c r="O70" s="216" t="str">
        <f>IF(技術者名簿!G259="","",技術者名簿!G259)</f>
        <v/>
      </c>
      <c r="P70" s="216" t="str">
        <f>IF(技術者名簿!G260="","",技術者名簿!G260)</f>
        <v/>
      </c>
      <c r="Q70" s="216" t="str">
        <f>IF(技術者名簿!G261="","",技術者名簿!G261)</f>
        <v/>
      </c>
      <c r="R70" s="215" t="str">
        <f t="shared" si="0"/>
        <v/>
      </c>
      <c r="S70" s="216" t="str">
        <f>IF(技術者名簿!H258="","",技術者名簿!H258)</f>
        <v/>
      </c>
      <c r="T70" s="216" t="str">
        <f>IF(技術者名簿!I258="","",技術者名簿!I258)</f>
        <v/>
      </c>
      <c r="U70" s="216" t="str">
        <f>IF(技術者名簿!J258="","",技術者名簿!J258)</f>
        <v/>
      </c>
      <c r="V70" s="216" t="str">
        <f>IF(技術者名簿!K258="○",1,"")</f>
        <v/>
      </c>
      <c r="W70" s="216" t="str">
        <f>IF(技術者名簿!L258="○",1,"")</f>
        <v/>
      </c>
    </row>
    <row r="71" spans="1:23" ht="12.95" customHeight="1">
      <c r="A71" s="206" t="s">
        <v>783</v>
      </c>
      <c r="B71" s="207">
        <f t="shared" si="1"/>
        <v>262</v>
      </c>
      <c r="C71" s="208" t="s">
        <v>210</v>
      </c>
      <c r="D71" s="208" t="s">
        <v>436</v>
      </c>
      <c r="E71" s="209">
        <v>65</v>
      </c>
      <c r="F71" s="216" t="str">
        <f>IF(技術者名簿!B262="","",1)</f>
        <v/>
      </c>
      <c r="G71" s="216" t="str">
        <f>IF(技術者名簿!B262="","",技術者名簿!B262)</f>
        <v/>
      </c>
      <c r="H71" s="216" t="str">
        <f>IF(技術者名簿!C262="","",技術者名簿!C262)</f>
        <v/>
      </c>
      <c r="I71" s="216" t="str">
        <f>IF(技術者名簿!D262="","",技術者名簿!D262)</f>
        <v/>
      </c>
      <c r="J71" s="216" t="str">
        <f>IF(技術者名簿!E262="","",技術者名簿!E262)</f>
        <v/>
      </c>
      <c r="K71" s="216" t="str">
        <f>IF(技術者名簿!E262="","",技術者名簿!E263)</f>
        <v/>
      </c>
      <c r="L71" s="216" t="str">
        <f>IF(技術者名簿!E264="","",技術者名簿!E264)</f>
        <v/>
      </c>
      <c r="M71" s="216" t="str">
        <f>IF(技術者名簿!E265="","",技術者名簿!E265)</f>
        <v/>
      </c>
      <c r="N71" s="216" t="str">
        <f>IF(技術者名簿!G262="","",技術者名簿!G262)</f>
        <v/>
      </c>
      <c r="O71" s="216" t="str">
        <f>IF(技術者名簿!G263="","",技術者名簿!G263)</f>
        <v/>
      </c>
      <c r="P71" s="216" t="str">
        <f>IF(技術者名簿!G264="","",技術者名簿!G264)</f>
        <v/>
      </c>
      <c r="Q71" s="216" t="str">
        <f>IF(技術者名簿!G265="","",技術者名簿!G265)</f>
        <v/>
      </c>
      <c r="R71" s="215" t="str">
        <f t="shared" si="0"/>
        <v/>
      </c>
      <c r="S71" s="216" t="str">
        <f>IF(技術者名簿!H262="","",技術者名簿!H262)</f>
        <v/>
      </c>
      <c r="T71" s="216" t="str">
        <f>IF(技術者名簿!I262="","",技術者名簿!I262)</f>
        <v/>
      </c>
      <c r="U71" s="216" t="str">
        <f>IF(技術者名簿!J262="","",技術者名簿!J262)</f>
        <v/>
      </c>
      <c r="V71" s="216" t="str">
        <f>IF(技術者名簿!K262="○",1,"")</f>
        <v/>
      </c>
      <c r="W71" s="216" t="str">
        <f>IF(技術者名簿!L262="○",1,"")</f>
        <v/>
      </c>
    </row>
    <row r="72" spans="1:23" ht="12.95" customHeight="1">
      <c r="A72" s="206" t="s">
        <v>784</v>
      </c>
      <c r="B72" s="207">
        <f t="shared" si="1"/>
        <v>266</v>
      </c>
      <c r="C72" s="208" t="s">
        <v>210</v>
      </c>
      <c r="D72" s="208" t="s">
        <v>436</v>
      </c>
      <c r="E72" s="209">
        <v>66</v>
      </c>
      <c r="F72" s="216" t="str">
        <f>IF(技術者名簿!B266="","",1)</f>
        <v/>
      </c>
      <c r="G72" s="216" t="str">
        <f>IF(技術者名簿!B266="","",技術者名簿!B266)</f>
        <v/>
      </c>
      <c r="H72" s="216" t="str">
        <f>IF(技術者名簿!C266="","",技術者名簿!C266)</f>
        <v/>
      </c>
      <c r="I72" s="216" t="str">
        <f>IF(技術者名簿!D266="","",技術者名簿!D266)</f>
        <v/>
      </c>
      <c r="J72" s="216" t="str">
        <f>IF(技術者名簿!E266="","",技術者名簿!E266)</f>
        <v/>
      </c>
      <c r="K72" s="216" t="str">
        <f>IF(技術者名簿!E266="","",技術者名簿!E267)</f>
        <v/>
      </c>
      <c r="L72" s="216" t="str">
        <f>IF(技術者名簿!E268="","",技術者名簿!E268)</f>
        <v/>
      </c>
      <c r="M72" s="216" t="str">
        <f>IF(技術者名簿!E269="","",技術者名簿!E269)</f>
        <v/>
      </c>
      <c r="N72" s="216" t="str">
        <f>IF(技術者名簿!G266="","",技術者名簿!G266)</f>
        <v/>
      </c>
      <c r="O72" s="216" t="str">
        <f>IF(技術者名簿!G267="","",技術者名簿!G267)</f>
        <v/>
      </c>
      <c r="P72" s="216" t="str">
        <f>IF(技術者名簿!G268="","",技術者名簿!G268)</f>
        <v/>
      </c>
      <c r="Q72" s="216" t="str">
        <f>IF(技術者名簿!G269="","",技術者名簿!G269)</f>
        <v/>
      </c>
      <c r="R72" s="215" t="str">
        <f t="shared" ref="R72:R135" si="2">IF(S72&lt;&gt;"",1,"")</f>
        <v/>
      </c>
      <c r="S72" s="216" t="str">
        <f>IF(技術者名簿!H266="","",技術者名簿!H266)</f>
        <v/>
      </c>
      <c r="T72" s="216" t="str">
        <f>IF(技術者名簿!I266="","",技術者名簿!I266)</f>
        <v/>
      </c>
      <c r="U72" s="216" t="str">
        <f>IF(技術者名簿!J266="","",技術者名簿!J266)</f>
        <v/>
      </c>
      <c r="V72" s="216" t="str">
        <f>IF(技術者名簿!K266="○",1,"")</f>
        <v/>
      </c>
      <c r="W72" s="216" t="str">
        <f>IF(技術者名簿!L266="○",1,"")</f>
        <v/>
      </c>
    </row>
    <row r="73" spans="1:23" ht="12.95" customHeight="1">
      <c r="A73" s="206" t="s">
        <v>785</v>
      </c>
      <c r="B73" s="207">
        <f t="shared" ref="B73:B136" si="3">B72+4</f>
        <v>270</v>
      </c>
      <c r="C73" s="208" t="s">
        <v>210</v>
      </c>
      <c r="D73" s="208" t="s">
        <v>436</v>
      </c>
      <c r="E73" s="209">
        <v>67</v>
      </c>
      <c r="F73" s="216" t="str">
        <f>IF(技術者名簿!B270="","",1)</f>
        <v/>
      </c>
      <c r="G73" s="216" t="str">
        <f>IF(技術者名簿!B270="","",技術者名簿!B270)</f>
        <v/>
      </c>
      <c r="H73" s="216" t="str">
        <f>IF(技術者名簿!C270="","",技術者名簿!C270)</f>
        <v/>
      </c>
      <c r="I73" s="216" t="str">
        <f>IF(技術者名簿!D270="","",技術者名簿!D270)</f>
        <v/>
      </c>
      <c r="J73" s="216" t="str">
        <f>IF(技術者名簿!E270="","",技術者名簿!E270)</f>
        <v/>
      </c>
      <c r="K73" s="216" t="str">
        <f>IF(技術者名簿!E270="","",技術者名簿!E271)</f>
        <v/>
      </c>
      <c r="L73" s="216" t="str">
        <f>IF(技術者名簿!E272="","",技術者名簿!E272)</f>
        <v/>
      </c>
      <c r="M73" s="216" t="str">
        <f>IF(技術者名簿!E273="","",技術者名簿!E273)</f>
        <v/>
      </c>
      <c r="N73" s="216" t="str">
        <f>IF(技術者名簿!G270="","",技術者名簿!G270)</f>
        <v/>
      </c>
      <c r="O73" s="216" t="str">
        <f>IF(技術者名簿!G271="","",技術者名簿!G271)</f>
        <v/>
      </c>
      <c r="P73" s="216" t="str">
        <f>IF(技術者名簿!G272="","",技術者名簿!G272)</f>
        <v/>
      </c>
      <c r="Q73" s="216" t="str">
        <f>IF(技術者名簿!G273="","",技術者名簿!G273)</f>
        <v/>
      </c>
      <c r="R73" s="215" t="str">
        <f t="shared" si="2"/>
        <v/>
      </c>
      <c r="S73" s="216" t="str">
        <f>IF(技術者名簿!H270="","",技術者名簿!H270)</f>
        <v/>
      </c>
      <c r="T73" s="216" t="str">
        <f>IF(技術者名簿!I270="","",技術者名簿!I270)</f>
        <v/>
      </c>
      <c r="U73" s="216" t="str">
        <f>IF(技術者名簿!J270="","",技術者名簿!J270)</f>
        <v/>
      </c>
      <c r="V73" s="216" t="str">
        <f>IF(技術者名簿!K270="○",1,"")</f>
        <v/>
      </c>
      <c r="W73" s="216" t="str">
        <f>IF(技術者名簿!L270="○",1,"")</f>
        <v/>
      </c>
    </row>
    <row r="74" spans="1:23" ht="12.95" customHeight="1">
      <c r="A74" s="206" t="s">
        <v>786</v>
      </c>
      <c r="B74" s="207">
        <f t="shared" si="3"/>
        <v>274</v>
      </c>
      <c r="C74" s="208" t="s">
        <v>210</v>
      </c>
      <c r="D74" s="208" t="s">
        <v>436</v>
      </c>
      <c r="E74" s="209">
        <v>68</v>
      </c>
      <c r="F74" s="216" t="str">
        <f>IF(技術者名簿!B274="","",1)</f>
        <v/>
      </c>
      <c r="G74" s="216" t="str">
        <f>IF(技術者名簿!B274="","",技術者名簿!B274)</f>
        <v/>
      </c>
      <c r="H74" s="216" t="str">
        <f>IF(技術者名簿!C274="","",技術者名簿!C274)</f>
        <v/>
      </c>
      <c r="I74" s="216" t="str">
        <f>IF(技術者名簿!D274="","",技術者名簿!D274)</f>
        <v/>
      </c>
      <c r="J74" s="216" t="str">
        <f>IF(技術者名簿!E274="","",技術者名簿!E274)</f>
        <v/>
      </c>
      <c r="K74" s="216" t="str">
        <f>IF(技術者名簿!E274="","",技術者名簿!E275)</f>
        <v/>
      </c>
      <c r="L74" s="216" t="str">
        <f>IF(技術者名簿!E276="","",技術者名簿!E276)</f>
        <v/>
      </c>
      <c r="M74" s="216" t="str">
        <f>IF(技術者名簿!E277="","",技術者名簿!E277)</f>
        <v/>
      </c>
      <c r="N74" s="216" t="str">
        <f>IF(技術者名簿!G274="","",技術者名簿!G274)</f>
        <v/>
      </c>
      <c r="O74" s="216" t="str">
        <f>IF(技術者名簿!G275="","",技術者名簿!G275)</f>
        <v/>
      </c>
      <c r="P74" s="216" t="str">
        <f>IF(技術者名簿!G276="","",技術者名簿!G276)</f>
        <v/>
      </c>
      <c r="Q74" s="216" t="str">
        <f>IF(技術者名簿!G277="","",技術者名簿!G277)</f>
        <v/>
      </c>
      <c r="R74" s="215" t="str">
        <f t="shared" si="2"/>
        <v/>
      </c>
      <c r="S74" s="216" t="str">
        <f>IF(技術者名簿!H274="","",技術者名簿!H274)</f>
        <v/>
      </c>
      <c r="T74" s="216" t="str">
        <f>IF(技術者名簿!I274="","",技術者名簿!I274)</f>
        <v/>
      </c>
      <c r="U74" s="216" t="str">
        <f>IF(技術者名簿!J274="","",技術者名簿!J274)</f>
        <v/>
      </c>
      <c r="V74" s="216" t="str">
        <f>IF(技術者名簿!K274="○",1,"")</f>
        <v/>
      </c>
      <c r="W74" s="216" t="str">
        <f>IF(技術者名簿!L274="○",1,"")</f>
        <v/>
      </c>
    </row>
    <row r="75" spans="1:23" ht="12.95" customHeight="1">
      <c r="A75" s="206" t="s">
        <v>787</v>
      </c>
      <c r="B75" s="207">
        <f t="shared" si="3"/>
        <v>278</v>
      </c>
      <c r="C75" s="208" t="s">
        <v>210</v>
      </c>
      <c r="D75" s="208" t="s">
        <v>436</v>
      </c>
      <c r="E75" s="209">
        <v>69</v>
      </c>
      <c r="F75" s="216" t="str">
        <f>IF(技術者名簿!B278="","",1)</f>
        <v/>
      </c>
      <c r="G75" s="216" t="str">
        <f>IF(技術者名簿!B278="","",技術者名簿!B278)</f>
        <v/>
      </c>
      <c r="H75" s="216" t="str">
        <f>IF(技術者名簿!C278="","",技術者名簿!C278)</f>
        <v/>
      </c>
      <c r="I75" s="216" t="str">
        <f>IF(技術者名簿!D278="","",技術者名簿!D278)</f>
        <v/>
      </c>
      <c r="J75" s="216" t="str">
        <f>IF(技術者名簿!E278="","",技術者名簿!E278)</f>
        <v/>
      </c>
      <c r="K75" s="216" t="str">
        <f>IF(技術者名簿!E278="","",技術者名簿!E279)</f>
        <v/>
      </c>
      <c r="L75" s="216" t="str">
        <f>IF(技術者名簿!E280="","",技術者名簿!E280)</f>
        <v/>
      </c>
      <c r="M75" s="216" t="str">
        <f>IF(技術者名簿!E281="","",技術者名簿!E281)</f>
        <v/>
      </c>
      <c r="N75" s="216" t="str">
        <f>IF(技術者名簿!G278="","",技術者名簿!G278)</f>
        <v/>
      </c>
      <c r="O75" s="216" t="str">
        <f>IF(技術者名簿!G279="","",技術者名簿!G279)</f>
        <v/>
      </c>
      <c r="P75" s="216" t="str">
        <f>IF(技術者名簿!G280="","",技術者名簿!G280)</f>
        <v/>
      </c>
      <c r="Q75" s="216" t="str">
        <f>IF(技術者名簿!G281="","",技術者名簿!G281)</f>
        <v/>
      </c>
      <c r="R75" s="215" t="str">
        <f t="shared" si="2"/>
        <v/>
      </c>
      <c r="S75" s="216" t="str">
        <f>IF(技術者名簿!H278="","",技術者名簿!H278)</f>
        <v/>
      </c>
      <c r="T75" s="216" t="str">
        <f>IF(技術者名簿!I278="","",技術者名簿!I278)</f>
        <v/>
      </c>
      <c r="U75" s="216" t="str">
        <f>IF(技術者名簿!J278="","",技術者名簿!J278)</f>
        <v/>
      </c>
      <c r="V75" s="216" t="str">
        <f>IF(技術者名簿!K278="○",1,"")</f>
        <v/>
      </c>
      <c r="W75" s="216" t="str">
        <f>IF(技術者名簿!L278="○",1,"")</f>
        <v/>
      </c>
    </row>
    <row r="76" spans="1:23" ht="12.95" customHeight="1">
      <c r="A76" s="206" t="s">
        <v>788</v>
      </c>
      <c r="B76" s="207">
        <f t="shared" si="3"/>
        <v>282</v>
      </c>
      <c r="C76" s="208" t="s">
        <v>210</v>
      </c>
      <c r="D76" s="208" t="s">
        <v>436</v>
      </c>
      <c r="E76" s="209">
        <v>70</v>
      </c>
      <c r="F76" s="216" t="str">
        <f>IF(技術者名簿!B282="","",1)</f>
        <v/>
      </c>
      <c r="G76" s="216" t="str">
        <f>IF(技術者名簿!B282="","",技術者名簿!B282)</f>
        <v/>
      </c>
      <c r="H76" s="216" t="str">
        <f>IF(技術者名簿!C282="","",技術者名簿!C282)</f>
        <v/>
      </c>
      <c r="I76" s="216" t="str">
        <f>IF(技術者名簿!D282="","",技術者名簿!D282)</f>
        <v/>
      </c>
      <c r="J76" s="216" t="str">
        <f>IF(技術者名簿!E282="","",技術者名簿!E282)</f>
        <v/>
      </c>
      <c r="K76" s="216" t="str">
        <f>IF(技術者名簿!E282="","",技術者名簿!E283)</f>
        <v/>
      </c>
      <c r="L76" s="216" t="str">
        <f>IF(技術者名簿!E284="","",技術者名簿!E284)</f>
        <v/>
      </c>
      <c r="M76" s="216" t="str">
        <f>IF(技術者名簿!E285="","",技術者名簿!E285)</f>
        <v/>
      </c>
      <c r="N76" s="216" t="str">
        <f>IF(技術者名簿!G282="","",技術者名簿!G282)</f>
        <v/>
      </c>
      <c r="O76" s="216" t="str">
        <f>IF(技術者名簿!G283="","",技術者名簿!G283)</f>
        <v/>
      </c>
      <c r="P76" s="216" t="str">
        <f>IF(技術者名簿!G284="","",技術者名簿!G284)</f>
        <v/>
      </c>
      <c r="Q76" s="216" t="str">
        <f>IF(技術者名簿!G285="","",技術者名簿!G285)</f>
        <v/>
      </c>
      <c r="R76" s="215" t="str">
        <f t="shared" si="2"/>
        <v/>
      </c>
      <c r="S76" s="216" t="str">
        <f>IF(技術者名簿!H282="","",技術者名簿!H282)</f>
        <v/>
      </c>
      <c r="T76" s="216" t="str">
        <f>IF(技術者名簿!I282="","",技術者名簿!I282)</f>
        <v/>
      </c>
      <c r="U76" s="216" t="str">
        <f>IF(技術者名簿!J282="","",技術者名簿!J282)</f>
        <v/>
      </c>
      <c r="V76" s="216" t="str">
        <f>IF(技術者名簿!K282="○",1,"")</f>
        <v/>
      </c>
      <c r="W76" s="216" t="str">
        <f>IF(技術者名簿!L282="○",1,"")</f>
        <v/>
      </c>
    </row>
    <row r="77" spans="1:23" ht="12.95" customHeight="1">
      <c r="A77" s="206" t="s">
        <v>789</v>
      </c>
      <c r="B77" s="207">
        <f t="shared" si="3"/>
        <v>286</v>
      </c>
      <c r="C77" s="208" t="s">
        <v>210</v>
      </c>
      <c r="D77" s="208" t="s">
        <v>436</v>
      </c>
      <c r="E77" s="209">
        <v>71</v>
      </c>
      <c r="F77" s="216" t="str">
        <f>IF(技術者名簿!B286="","",1)</f>
        <v/>
      </c>
      <c r="G77" s="216" t="str">
        <f>IF(技術者名簿!B286="","",技術者名簿!B286)</f>
        <v/>
      </c>
      <c r="H77" s="216" t="str">
        <f>IF(技術者名簿!C286="","",技術者名簿!C286)</f>
        <v/>
      </c>
      <c r="I77" s="216" t="str">
        <f>IF(技術者名簿!D286="","",技術者名簿!D286)</f>
        <v/>
      </c>
      <c r="J77" s="216" t="str">
        <f>IF(技術者名簿!E286="","",技術者名簿!E286)</f>
        <v/>
      </c>
      <c r="K77" s="216" t="str">
        <f>IF(技術者名簿!E286="","",技術者名簿!E287)</f>
        <v/>
      </c>
      <c r="L77" s="216" t="str">
        <f>IF(技術者名簿!E288="","",技術者名簿!E288)</f>
        <v/>
      </c>
      <c r="M77" s="216" t="str">
        <f>IF(技術者名簿!E289="","",技術者名簿!E289)</f>
        <v/>
      </c>
      <c r="N77" s="216" t="str">
        <f>IF(技術者名簿!G286="","",技術者名簿!G286)</f>
        <v/>
      </c>
      <c r="O77" s="216" t="str">
        <f>IF(技術者名簿!G287="","",技術者名簿!G287)</f>
        <v/>
      </c>
      <c r="P77" s="216" t="str">
        <f>IF(技術者名簿!G288="","",技術者名簿!G288)</f>
        <v/>
      </c>
      <c r="Q77" s="216" t="str">
        <f>IF(技術者名簿!G289="","",技術者名簿!G289)</f>
        <v/>
      </c>
      <c r="R77" s="215" t="str">
        <f t="shared" si="2"/>
        <v/>
      </c>
      <c r="S77" s="216" t="str">
        <f>IF(技術者名簿!H286="","",技術者名簿!H286)</f>
        <v/>
      </c>
      <c r="T77" s="216" t="str">
        <f>IF(技術者名簿!I286="","",技術者名簿!I286)</f>
        <v/>
      </c>
      <c r="U77" s="216" t="str">
        <f>IF(技術者名簿!J286="","",技術者名簿!J286)</f>
        <v/>
      </c>
      <c r="V77" s="216" t="str">
        <f>IF(技術者名簿!K286="○",1,"")</f>
        <v/>
      </c>
      <c r="W77" s="216" t="str">
        <f>IF(技術者名簿!L286="○",1,"")</f>
        <v/>
      </c>
    </row>
    <row r="78" spans="1:23" ht="12.95" customHeight="1">
      <c r="A78" s="206" t="s">
        <v>790</v>
      </c>
      <c r="B78" s="207">
        <f t="shared" si="3"/>
        <v>290</v>
      </c>
      <c r="C78" s="208" t="s">
        <v>210</v>
      </c>
      <c r="D78" s="208" t="s">
        <v>436</v>
      </c>
      <c r="E78" s="209">
        <v>72</v>
      </c>
      <c r="F78" s="216" t="str">
        <f>IF(技術者名簿!B290="","",1)</f>
        <v/>
      </c>
      <c r="G78" s="216" t="str">
        <f>IF(技術者名簿!B290="","",技術者名簿!B290)</f>
        <v/>
      </c>
      <c r="H78" s="216" t="str">
        <f>IF(技術者名簿!C290="","",技術者名簿!C290)</f>
        <v/>
      </c>
      <c r="I78" s="216" t="str">
        <f>IF(技術者名簿!D290="","",技術者名簿!D290)</f>
        <v/>
      </c>
      <c r="J78" s="216" t="str">
        <f>IF(技術者名簿!E290="","",技術者名簿!E290)</f>
        <v/>
      </c>
      <c r="K78" s="216" t="str">
        <f>IF(技術者名簿!E290="","",技術者名簿!E291)</f>
        <v/>
      </c>
      <c r="L78" s="216" t="str">
        <f>IF(技術者名簿!E292="","",技術者名簿!E292)</f>
        <v/>
      </c>
      <c r="M78" s="216" t="str">
        <f>IF(技術者名簿!E293="","",技術者名簿!E293)</f>
        <v/>
      </c>
      <c r="N78" s="216" t="str">
        <f>IF(技術者名簿!G290="","",技術者名簿!G290)</f>
        <v/>
      </c>
      <c r="O78" s="216" t="str">
        <f>IF(技術者名簿!G291="","",技術者名簿!G291)</f>
        <v/>
      </c>
      <c r="P78" s="216" t="str">
        <f>IF(技術者名簿!G292="","",技術者名簿!G292)</f>
        <v/>
      </c>
      <c r="Q78" s="216" t="str">
        <f>IF(技術者名簿!G293="","",技術者名簿!G293)</f>
        <v/>
      </c>
      <c r="R78" s="215" t="str">
        <f t="shared" si="2"/>
        <v/>
      </c>
      <c r="S78" s="216" t="str">
        <f>IF(技術者名簿!H290="","",技術者名簿!H290)</f>
        <v/>
      </c>
      <c r="T78" s="216" t="str">
        <f>IF(技術者名簿!I290="","",技術者名簿!I290)</f>
        <v/>
      </c>
      <c r="U78" s="216" t="str">
        <f>IF(技術者名簿!J290="","",技術者名簿!J290)</f>
        <v/>
      </c>
      <c r="V78" s="216" t="str">
        <f>IF(技術者名簿!K290="○",1,"")</f>
        <v/>
      </c>
      <c r="W78" s="216" t="str">
        <f>IF(技術者名簿!L290="○",1,"")</f>
        <v/>
      </c>
    </row>
    <row r="79" spans="1:23" ht="12.95" customHeight="1">
      <c r="A79" s="206" t="s">
        <v>791</v>
      </c>
      <c r="B79" s="207">
        <f t="shared" si="3"/>
        <v>294</v>
      </c>
      <c r="C79" s="208" t="s">
        <v>210</v>
      </c>
      <c r="D79" s="208" t="s">
        <v>436</v>
      </c>
      <c r="E79" s="209">
        <v>73</v>
      </c>
      <c r="F79" s="216" t="str">
        <f>IF(技術者名簿!B294="","",1)</f>
        <v/>
      </c>
      <c r="G79" s="216" t="str">
        <f>IF(技術者名簿!B294="","",技術者名簿!B294)</f>
        <v/>
      </c>
      <c r="H79" s="216" t="str">
        <f>IF(技術者名簿!C294="","",技術者名簿!C294)</f>
        <v/>
      </c>
      <c r="I79" s="216" t="str">
        <f>IF(技術者名簿!D294="","",技術者名簿!D294)</f>
        <v/>
      </c>
      <c r="J79" s="216" t="str">
        <f>IF(技術者名簿!E294="","",技術者名簿!E294)</f>
        <v/>
      </c>
      <c r="K79" s="216" t="str">
        <f>IF(技術者名簿!E294="","",技術者名簿!E295)</f>
        <v/>
      </c>
      <c r="L79" s="216" t="str">
        <f>IF(技術者名簿!E296="","",技術者名簿!E296)</f>
        <v/>
      </c>
      <c r="M79" s="216" t="str">
        <f>IF(技術者名簿!E297="","",技術者名簿!E297)</f>
        <v/>
      </c>
      <c r="N79" s="216" t="str">
        <f>IF(技術者名簿!G294="","",技術者名簿!G294)</f>
        <v/>
      </c>
      <c r="O79" s="216" t="str">
        <f>IF(技術者名簿!G295="","",技術者名簿!G295)</f>
        <v/>
      </c>
      <c r="P79" s="216" t="str">
        <f>IF(技術者名簿!G296="","",技術者名簿!G296)</f>
        <v/>
      </c>
      <c r="Q79" s="216" t="str">
        <f>IF(技術者名簿!G297="","",技術者名簿!G297)</f>
        <v/>
      </c>
      <c r="R79" s="215" t="str">
        <f t="shared" si="2"/>
        <v/>
      </c>
      <c r="S79" s="216" t="str">
        <f>IF(技術者名簿!H294="","",技術者名簿!H294)</f>
        <v/>
      </c>
      <c r="T79" s="216" t="str">
        <f>IF(技術者名簿!I294="","",技術者名簿!I294)</f>
        <v/>
      </c>
      <c r="U79" s="216" t="str">
        <f>IF(技術者名簿!J294="","",技術者名簿!J294)</f>
        <v/>
      </c>
      <c r="V79" s="216" t="str">
        <f>IF(技術者名簿!K294="○",1,"")</f>
        <v/>
      </c>
      <c r="W79" s="216" t="str">
        <f>IF(技術者名簿!L294="○",1,"")</f>
        <v/>
      </c>
    </row>
    <row r="80" spans="1:23" ht="12.95" customHeight="1">
      <c r="A80" s="206" t="s">
        <v>792</v>
      </c>
      <c r="B80" s="207">
        <f t="shared" si="3"/>
        <v>298</v>
      </c>
      <c r="C80" s="208" t="s">
        <v>210</v>
      </c>
      <c r="D80" s="208" t="s">
        <v>436</v>
      </c>
      <c r="E80" s="209">
        <v>74</v>
      </c>
      <c r="F80" s="216" t="str">
        <f>IF(技術者名簿!B298="","",1)</f>
        <v/>
      </c>
      <c r="G80" s="216" t="str">
        <f>IF(技術者名簿!B298="","",技術者名簿!B298)</f>
        <v/>
      </c>
      <c r="H80" s="216" t="str">
        <f>IF(技術者名簿!C298="","",技術者名簿!C298)</f>
        <v/>
      </c>
      <c r="I80" s="216" t="str">
        <f>IF(技術者名簿!D298="","",技術者名簿!D298)</f>
        <v/>
      </c>
      <c r="J80" s="216" t="str">
        <f>IF(技術者名簿!E298="","",技術者名簿!E298)</f>
        <v/>
      </c>
      <c r="K80" s="216" t="str">
        <f>IF(技術者名簿!E298="","",技術者名簿!E299)</f>
        <v/>
      </c>
      <c r="L80" s="216" t="str">
        <f>IF(技術者名簿!E300="","",技術者名簿!E300)</f>
        <v/>
      </c>
      <c r="M80" s="216" t="str">
        <f>IF(技術者名簿!E301="","",技術者名簿!E301)</f>
        <v/>
      </c>
      <c r="N80" s="216" t="str">
        <f>IF(技術者名簿!G298="","",技術者名簿!G298)</f>
        <v/>
      </c>
      <c r="O80" s="216" t="str">
        <f>IF(技術者名簿!G299="","",技術者名簿!G299)</f>
        <v/>
      </c>
      <c r="P80" s="216" t="str">
        <f>IF(技術者名簿!G300="","",技術者名簿!G300)</f>
        <v/>
      </c>
      <c r="Q80" s="216" t="str">
        <f>IF(技術者名簿!G301="","",技術者名簿!G301)</f>
        <v/>
      </c>
      <c r="R80" s="215" t="str">
        <f t="shared" si="2"/>
        <v/>
      </c>
      <c r="S80" s="216" t="str">
        <f>IF(技術者名簿!H298="","",技術者名簿!H298)</f>
        <v/>
      </c>
      <c r="T80" s="216" t="str">
        <f>IF(技術者名簿!I298="","",技術者名簿!I298)</f>
        <v/>
      </c>
      <c r="U80" s="216" t="str">
        <f>IF(技術者名簿!J298="","",技術者名簿!J298)</f>
        <v/>
      </c>
      <c r="V80" s="216" t="str">
        <f>IF(技術者名簿!K298="○",1,"")</f>
        <v/>
      </c>
      <c r="W80" s="216" t="str">
        <f>IF(技術者名簿!L298="○",1,"")</f>
        <v/>
      </c>
    </row>
    <row r="81" spans="1:23" ht="12.95" customHeight="1">
      <c r="A81" s="206" t="s">
        <v>793</v>
      </c>
      <c r="B81" s="207">
        <f t="shared" si="3"/>
        <v>302</v>
      </c>
      <c r="C81" s="208" t="s">
        <v>210</v>
      </c>
      <c r="D81" s="208" t="s">
        <v>436</v>
      </c>
      <c r="E81" s="209">
        <v>75</v>
      </c>
      <c r="F81" s="216" t="str">
        <f>IF(技術者名簿!B302="","",1)</f>
        <v/>
      </c>
      <c r="G81" s="216" t="str">
        <f>IF(技術者名簿!B302="","",技術者名簿!B302)</f>
        <v/>
      </c>
      <c r="H81" s="216" t="str">
        <f>IF(技術者名簿!C302="","",技術者名簿!C302)</f>
        <v/>
      </c>
      <c r="I81" s="216" t="str">
        <f>IF(技術者名簿!D302="","",技術者名簿!D302)</f>
        <v/>
      </c>
      <c r="J81" s="216" t="str">
        <f>IF(技術者名簿!E302="","",技術者名簿!E302)</f>
        <v/>
      </c>
      <c r="K81" s="216" t="str">
        <f>IF(技術者名簿!E302="","",技術者名簿!E303)</f>
        <v/>
      </c>
      <c r="L81" s="216" t="str">
        <f>IF(技術者名簿!E304="","",技術者名簿!E304)</f>
        <v/>
      </c>
      <c r="M81" s="216" t="str">
        <f>IF(技術者名簿!E305="","",技術者名簿!E305)</f>
        <v/>
      </c>
      <c r="N81" s="216" t="str">
        <f>IF(技術者名簿!G302="","",技術者名簿!G302)</f>
        <v/>
      </c>
      <c r="O81" s="216" t="str">
        <f>IF(技術者名簿!G303="","",技術者名簿!G303)</f>
        <v/>
      </c>
      <c r="P81" s="216" t="str">
        <f>IF(技術者名簿!G304="","",技術者名簿!G304)</f>
        <v/>
      </c>
      <c r="Q81" s="216" t="str">
        <f>IF(技術者名簿!G305="","",技術者名簿!G305)</f>
        <v/>
      </c>
      <c r="R81" s="215" t="str">
        <f t="shared" si="2"/>
        <v/>
      </c>
      <c r="S81" s="216" t="str">
        <f>IF(技術者名簿!H302="","",技術者名簿!H302)</f>
        <v/>
      </c>
      <c r="T81" s="216" t="str">
        <f>IF(技術者名簿!I302="","",技術者名簿!I302)</f>
        <v/>
      </c>
      <c r="U81" s="216" t="str">
        <f>IF(技術者名簿!J302="","",技術者名簿!J302)</f>
        <v/>
      </c>
      <c r="V81" s="216" t="str">
        <f>IF(技術者名簿!K302="○",1,"")</f>
        <v/>
      </c>
      <c r="W81" s="216" t="str">
        <f>IF(技術者名簿!L302="○",1,"")</f>
        <v/>
      </c>
    </row>
    <row r="82" spans="1:23" ht="12.95" customHeight="1">
      <c r="A82" s="206" t="s">
        <v>794</v>
      </c>
      <c r="B82" s="207">
        <f t="shared" si="3"/>
        <v>306</v>
      </c>
      <c r="C82" s="208" t="s">
        <v>210</v>
      </c>
      <c r="D82" s="208" t="s">
        <v>436</v>
      </c>
      <c r="E82" s="209">
        <v>76</v>
      </c>
      <c r="F82" s="216" t="str">
        <f>IF(技術者名簿!B306="","",1)</f>
        <v/>
      </c>
      <c r="G82" s="216" t="str">
        <f>IF(技術者名簿!B306="","",技術者名簿!B306)</f>
        <v/>
      </c>
      <c r="H82" s="216" t="str">
        <f>IF(技術者名簿!C306="","",技術者名簿!C306)</f>
        <v/>
      </c>
      <c r="I82" s="216" t="str">
        <f>IF(技術者名簿!D306="","",技術者名簿!D306)</f>
        <v/>
      </c>
      <c r="J82" s="216" t="str">
        <f>IF(技術者名簿!E306="","",技術者名簿!E306)</f>
        <v/>
      </c>
      <c r="K82" s="216" t="str">
        <f>IF(技術者名簿!E306="","",技術者名簿!E307)</f>
        <v/>
      </c>
      <c r="L82" s="216" t="str">
        <f>IF(技術者名簿!E308="","",技術者名簿!E308)</f>
        <v/>
      </c>
      <c r="M82" s="216" t="str">
        <f>IF(技術者名簿!E309="","",技術者名簿!E309)</f>
        <v/>
      </c>
      <c r="N82" s="216" t="str">
        <f>IF(技術者名簿!G306="","",技術者名簿!G306)</f>
        <v/>
      </c>
      <c r="O82" s="216" t="str">
        <f>IF(技術者名簿!G307="","",技術者名簿!G307)</f>
        <v/>
      </c>
      <c r="P82" s="216" t="str">
        <f>IF(技術者名簿!G308="","",技術者名簿!G308)</f>
        <v/>
      </c>
      <c r="Q82" s="216" t="str">
        <f>IF(技術者名簿!G309="","",技術者名簿!G309)</f>
        <v/>
      </c>
      <c r="R82" s="215" t="str">
        <f t="shared" si="2"/>
        <v/>
      </c>
      <c r="S82" s="216" t="str">
        <f>IF(技術者名簿!H306="","",技術者名簿!H306)</f>
        <v/>
      </c>
      <c r="T82" s="216" t="str">
        <f>IF(技術者名簿!I306="","",技術者名簿!I306)</f>
        <v/>
      </c>
      <c r="U82" s="216" t="str">
        <f>IF(技術者名簿!J306="","",技術者名簿!J306)</f>
        <v/>
      </c>
      <c r="V82" s="216" t="str">
        <f>IF(技術者名簿!K306="○",1,"")</f>
        <v/>
      </c>
      <c r="W82" s="216" t="str">
        <f>IF(技術者名簿!L306="○",1,"")</f>
        <v/>
      </c>
    </row>
    <row r="83" spans="1:23" ht="12.95" customHeight="1">
      <c r="A83" s="206" t="s">
        <v>795</v>
      </c>
      <c r="B83" s="207">
        <f t="shared" si="3"/>
        <v>310</v>
      </c>
      <c r="C83" s="208" t="s">
        <v>210</v>
      </c>
      <c r="D83" s="208" t="s">
        <v>436</v>
      </c>
      <c r="E83" s="209">
        <v>77</v>
      </c>
      <c r="F83" s="216" t="str">
        <f>IF(技術者名簿!B310="","",1)</f>
        <v/>
      </c>
      <c r="G83" s="216" t="str">
        <f>IF(技術者名簿!B310="","",技術者名簿!B310)</f>
        <v/>
      </c>
      <c r="H83" s="216" t="str">
        <f>IF(技術者名簿!C310="","",技術者名簿!C310)</f>
        <v/>
      </c>
      <c r="I83" s="216" t="str">
        <f>IF(技術者名簿!D310="","",技術者名簿!D310)</f>
        <v/>
      </c>
      <c r="J83" s="216" t="str">
        <f>IF(技術者名簿!E310="","",技術者名簿!E310)</f>
        <v/>
      </c>
      <c r="K83" s="216" t="str">
        <f>IF(技術者名簿!E310="","",技術者名簿!E311)</f>
        <v/>
      </c>
      <c r="L83" s="216" t="str">
        <f>IF(技術者名簿!E312="","",技術者名簿!E312)</f>
        <v/>
      </c>
      <c r="M83" s="216" t="str">
        <f>IF(技術者名簿!E313="","",技術者名簿!E313)</f>
        <v/>
      </c>
      <c r="N83" s="216" t="str">
        <f>IF(技術者名簿!G310="","",技術者名簿!G310)</f>
        <v/>
      </c>
      <c r="O83" s="216" t="str">
        <f>IF(技術者名簿!G311="","",技術者名簿!G311)</f>
        <v/>
      </c>
      <c r="P83" s="216" t="str">
        <f>IF(技術者名簿!G312="","",技術者名簿!G312)</f>
        <v/>
      </c>
      <c r="Q83" s="216" t="str">
        <f>IF(技術者名簿!G313="","",技術者名簿!G313)</f>
        <v/>
      </c>
      <c r="R83" s="215" t="str">
        <f t="shared" si="2"/>
        <v/>
      </c>
      <c r="S83" s="216" t="str">
        <f>IF(技術者名簿!H310="","",技術者名簿!H310)</f>
        <v/>
      </c>
      <c r="T83" s="216" t="str">
        <f>IF(技術者名簿!I310="","",技術者名簿!I310)</f>
        <v/>
      </c>
      <c r="U83" s="216" t="str">
        <f>IF(技術者名簿!J310="","",技術者名簿!J310)</f>
        <v/>
      </c>
      <c r="V83" s="216" t="str">
        <f>IF(技術者名簿!K310="○",1,"")</f>
        <v/>
      </c>
      <c r="W83" s="216" t="str">
        <f>IF(技術者名簿!L310="○",1,"")</f>
        <v/>
      </c>
    </row>
    <row r="84" spans="1:23" ht="12.95" customHeight="1">
      <c r="A84" s="206" t="s">
        <v>796</v>
      </c>
      <c r="B84" s="207">
        <f t="shared" si="3"/>
        <v>314</v>
      </c>
      <c r="C84" s="208" t="s">
        <v>210</v>
      </c>
      <c r="D84" s="208" t="s">
        <v>436</v>
      </c>
      <c r="E84" s="209">
        <v>78</v>
      </c>
      <c r="F84" s="216" t="str">
        <f>IF(技術者名簿!B314="","",1)</f>
        <v/>
      </c>
      <c r="G84" s="216" t="str">
        <f>IF(技術者名簿!B314="","",技術者名簿!B314)</f>
        <v/>
      </c>
      <c r="H84" s="216" t="str">
        <f>IF(技術者名簿!C314="","",技術者名簿!C314)</f>
        <v/>
      </c>
      <c r="I84" s="216" t="str">
        <f>IF(技術者名簿!D314="","",技術者名簿!D314)</f>
        <v/>
      </c>
      <c r="J84" s="216" t="str">
        <f>IF(技術者名簿!E314="","",技術者名簿!E314)</f>
        <v/>
      </c>
      <c r="K84" s="216" t="str">
        <f>IF(技術者名簿!E314="","",技術者名簿!E315)</f>
        <v/>
      </c>
      <c r="L84" s="216" t="str">
        <f>IF(技術者名簿!E316="","",技術者名簿!E316)</f>
        <v/>
      </c>
      <c r="M84" s="216" t="str">
        <f>IF(技術者名簿!E317="","",技術者名簿!E317)</f>
        <v/>
      </c>
      <c r="N84" s="216" t="str">
        <f>IF(技術者名簿!G314="","",技術者名簿!G314)</f>
        <v/>
      </c>
      <c r="O84" s="216" t="str">
        <f>IF(技術者名簿!G315="","",技術者名簿!G315)</f>
        <v/>
      </c>
      <c r="P84" s="216" t="str">
        <f>IF(技術者名簿!G316="","",技術者名簿!G316)</f>
        <v/>
      </c>
      <c r="Q84" s="216" t="str">
        <f>IF(技術者名簿!G317="","",技術者名簿!G317)</f>
        <v/>
      </c>
      <c r="R84" s="215" t="str">
        <f t="shared" si="2"/>
        <v/>
      </c>
      <c r="S84" s="216" t="str">
        <f>IF(技術者名簿!H314="","",技術者名簿!H314)</f>
        <v/>
      </c>
      <c r="T84" s="216" t="str">
        <f>IF(技術者名簿!I314="","",技術者名簿!I314)</f>
        <v/>
      </c>
      <c r="U84" s="216" t="str">
        <f>IF(技術者名簿!J314="","",技術者名簿!J314)</f>
        <v/>
      </c>
      <c r="V84" s="216" t="str">
        <f>IF(技術者名簿!K314="○",1,"")</f>
        <v/>
      </c>
      <c r="W84" s="216" t="str">
        <f>IF(技術者名簿!L314="○",1,"")</f>
        <v/>
      </c>
    </row>
    <row r="85" spans="1:23" ht="12.95" customHeight="1">
      <c r="A85" s="206" t="s">
        <v>797</v>
      </c>
      <c r="B85" s="207">
        <f t="shared" si="3"/>
        <v>318</v>
      </c>
      <c r="C85" s="208" t="s">
        <v>210</v>
      </c>
      <c r="D85" s="208" t="s">
        <v>436</v>
      </c>
      <c r="E85" s="209">
        <v>79</v>
      </c>
      <c r="F85" s="216" t="str">
        <f>IF(技術者名簿!B318="","",1)</f>
        <v/>
      </c>
      <c r="G85" s="216" t="str">
        <f>IF(技術者名簿!B318="","",技術者名簿!B318)</f>
        <v/>
      </c>
      <c r="H85" s="216" t="str">
        <f>IF(技術者名簿!C318="","",技術者名簿!C318)</f>
        <v/>
      </c>
      <c r="I85" s="216" t="str">
        <f>IF(技術者名簿!D318="","",技術者名簿!D318)</f>
        <v/>
      </c>
      <c r="J85" s="216" t="str">
        <f>IF(技術者名簿!E318="","",技術者名簿!E318)</f>
        <v/>
      </c>
      <c r="K85" s="216" t="str">
        <f>IF(技術者名簿!E318="","",技術者名簿!E319)</f>
        <v/>
      </c>
      <c r="L85" s="216" t="str">
        <f>IF(技術者名簿!E320="","",技術者名簿!E320)</f>
        <v/>
      </c>
      <c r="M85" s="216" t="str">
        <f>IF(技術者名簿!E321="","",技術者名簿!E321)</f>
        <v/>
      </c>
      <c r="N85" s="216" t="str">
        <f>IF(技術者名簿!G318="","",技術者名簿!G318)</f>
        <v/>
      </c>
      <c r="O85" s="216" t="str">
        <f>IF(技術者名簿!G319="","",技術者名簿!G319)</f>
        <v/>
      </c>
      <c r="P85" s="216" t="str">
        <f>IF(技術者名簿!G320="","",技術者名簿!G320)</f>
        <v/>
      </c>
      <c r="Q85" s="216" t="str">
        <f>IF(技術者名簿!G321="","",技術者名簿!G321)</f>
        <v/>
      </c>
      <c r="R85" s="215" t="str">
        <f t="shared" si="2"/>
        <v/>
      </c>
      <c r="S85" s="216" t="str">
        <f>IF(技術者名簿!H318="","",技術者名簿!H318)</f>
        <v/>
      </c>
      <c r="T85" s="216" t="str">
        <f>IF(技術者名簿!I318="","",技術者名簿!I318)</f>
        <v/>
      </c>
      <c r="U85" s="216" t="str">
        <f>IF(技術者名簿!J318="","",技術者名簿!J318)</f>
        <v/>
      </c>
      <c r="V85" s="216" t="str">
        <f>IF(技術者名簿!K318="○",1,"")</f>
        <v/>
      </c>
      <c r="W85" s="216" t="str">
        <f>IF(技術者名簿!L318="○",1,"")</f>
        <v/>
      </c>
    </row>
    <row r="86" spans="1:23" ht="12.95" customHeight="1">
      <c r="A86" s="206" t="s">
        <v>798</v>
      </c>
      <c r="B86" s="207">
        <f t="shared" si="3"/>
        <v>322</v>
      </c>
      <c r="C86" s="208" t="s">
        <v>210</v>
      </c>
      <c r="D86" s="208" t="s">
        <v>436</v>
      </c>
      <c r="E86" s="209">
        <v>80</v>
      </c>
      <c r="F86" s="216" t="str">
        <f>IF(技術者名簿!B322="","",1)</f>
        <v/>
      </c>
      <c r="G86" s="216" t="str">
        <f>IF(技術者名簿!B322="","",技術者名簿!B322)</f>
        <v/>
      </c>
      <c r="H86" s="216" t="str">
        <f>IF(技術者名簿!C322="","",技術者名簿!C322)</f>
        <v/>
      </c>
      <c r="I86" s="216" t="str">
        <f>IF(技術者名簿!D322="","",技術者名簿!D322)</f>
        <v/>
      </c>
      <c r="J86" s="216" t="str">
        <f>IF(技術者名簿!E322="","",技術者名簿!E322)</f>
        <v/>
      </c>
      <c r="K86" s="216" t="str">
        <f>IF(技術者名簿!E322="","",技術者名簿!E323)</f>
        <v/>
      </c>
      <c r="L86" s="216" t="str">
        <f>IF(技術者名簿!E324="","",技術者名簿!E324)</f>
        <v/>
      </c>
      <c r="M86" s="216" t="str">
        <f>IF(技術者名簿!E325="","",技術者名簿!E325)</f>
        <v/>
      </c>
      <c r="N86" s="216" t="str">
        <f>IF(技術者名簿!G322="","",技術者名簿!G322)</f>
        <v/>
      </c>
      <c r="O86" s="216" t="str">
        <f>IF(技術者名簿!G323="","",技術者名簿!G323)</f>
        <v/>
      </c>
      <c r="P86" s="216" t="str">
        <f>IF(技術者名簿!G324="","",技術者名簿!G324)</f>
        <v/>
      </c>
      <c r="Q86" s="216" t="str">
        <f>IF(技術者名簿!G325="","",技術者名簿!G325)</f>
        <v/>
      </c>
      <c r="R86" s="215" t="str">
        <f t="shared" si="2"/>
        <v/>
      </c>
      <c r="S86" s="216" t="str">
        <f>IF(技術者名簿!H322="","",技術者名簿!H322)</f>
        <v/>
      </c>
      <c r="T86" s="216" t="str">
        <f>IF(技術者名簿!I322="","",技術者名簿!I322)</f>
        <v/>
      </c>
      <c r="U86" s="216" t="str">
        <f>IF(技術者名簿!J322="","",技術者名簿!J322)</f>
        <v/>
      </c>
      <c r="V86" s="216" t="str">
        <f>IF(技術者名簿!K322="○",1,"")</f>
        <v/>
      </c>
      <c r="W86" s="216" t="str">
        <f>IF(技術者名簿!L322="○",1,"")</f>
        <v/>
      </c>
    </row>
    <row r="87" spans="1:23" ht="12.95" customHeight="1">
      <c r="A87" s="206" t="s">
        <v>799</v>
      </c>
      <c r="B87" s="207">
        <f t="shared" si="3"/>
        <v>326</v>
      </c>
      <c r="C87" s="208" t="s">
        <v>210</v>
      </c>
      <c r="D87" s="208" t="s">
        <v>436</v>
      </c>
      <c r="E87" s="209">
        <v>81</v>
      </c>
      <c r="F87" s="216" t="str">
        <f>IF(技術者名簿!B326="","",1)</f>
        <v/>
      </c>
      <c r="G87" s="216" t="str">
        <f>IF(技術者名簿!B326="","",技術者名簿!B326)</f>
        <v/>
      </c>
      <c r="H87" s="216" t="str">
        <f>IF(技術者名簿!C326="","",技術者名簿!C326)</f>
        <v/>
      </c>
      <c r="I87" s="216" t="str">
        <f>IF(技術者名簿!D326="","",技術者名簿!D326)</f>
        <v/>
      </c>
      <c r="J87" s="216" t="str">
        <f>IF(技術者名簿!E326="","",技術者名簿!E326)</f>
        <v/>
      </c>
      <c r="K87" s="216" t="str">
        <f>IF(技術者名簿!E326="","",技術者名簿!E327)</f>
        <v/>
      </c>
      <c r="L87" s="216" t="str">
        <f>IF(技術者名簿!E328="","",技術者名簿!E328)</f>
        <v/>
      </c>
      <c r="M87" s="216" t="str">
        <f>IF(技術者名簿!E329="","",技術者名簿!E329)</f>
        <v/>
      </c>
      <c r="N87" s="216" t="str">
        <f>IF(技術者名簿!G326="","",技術者名簿!G326)</f>
        <v/>
      </c>
      <c r="O87" s="216" t="str">
        <f>IF(技術者名簿!G327="","",技術者名簿!G327)</f>
        <v/>
      </c>
      <c r="P87" s="216" t="str">
        <f>IF(技術者名簿!G328="","",技術者名簿!G328)</f>
        <v/>
      </c>
      <c r="Q87" s="216" t="str">
        <f>IF(技術者名簿!G329="","",技術者名簿!G329)</f>
        <v/>
      </c>
      <c r="R87" s="215" t="str">
        <f t="shared" si="2"/>
        <v/>
      </c>
      <c r="S87" s="216" t="str">
        <f>IF(技術者名簿!H326="","",技術者名簿!H326)</f>
        <v/>
      </c>
      <c r="T87" s="216" t="str">
        <f>IF(技術者名簿!I326="","",技術者名簿!I326)</f>
        <v/>
      </c>
      <c r="U87" s="216" t="str">
        <f>IF(技術者名簿!J326="","",技術者名簿!J326)</f>
        <v/>
      </c>
      <c r="V87" s="216" t="str">
        <f>IF(技術者名簿!K326="○",1,"")</f>
        <v/>
      </c>
      <c r="W87" s="216" t="str">
        <f>IF(技術者名簿!L326="○",1,"")</f>
        <v/>
      </c>
    </row>
    <row r="88" spans="1:23" ht="12.95" customHeight="1">
      <c r="A88" s="206" t="s">
        <v>800</v>
      </c>
      <c r="B88" s="207">
        <f t="shared" si="3"/>
        <v>330</v>
      </c>
      <c r="C88" s="208" t="s">
        <v>210</v>
      </c>
      <c r="D88" s="208" t="s">
        <v>436</v>
      </c>
      <c r="E88" s="209">
        <v>82</v>
      </c>
      <c r="F88" s="216" t="str">
        <f>IF(技術者名簿!B330="","",1)</f>
        <v/>
      </c>
      <c r="G88" s="216" t="str">
        <f>IF(技術者名簿!B330="","",技術者名簿!B330)</f>
        <v/>
      </c>
      <c r="H88" s="216" t="str">
        <f>IF(技術者名簿!C330="","",技術者名簿!C330)</f>
        <v/>
      </c>
      <c r="I88" s="216" t="str">
        <f>IF(技術者名簿!D330="","",技術者名簿!D330)</f>
        <v/>
      </c>
      <c r="J88" s="216" t="str">
        <f>IF(技術者名簿!E330="","",技術者名簿!E330)</f>
        <v/>
      </c>
      <c r="K88" s="216" t="str">
        <f>IF(技術者名簿!E330="","",技術者名簿!E331)</f>
        <v/>
      </c>
      <c r="L88" s="216" t="str">
        <f>IF(技術者名簿!E332="","",技術者名簿!E332)</f>
        <v/>
      </c>
      <c r="M88" s="216" t="str">
        <f>IF(技術者名簿!E333="","",技術者名簿!E333)</f>
        <v/>
      </c>
      <c r="N88" s="216" t="str">
        <f>IF(技術者名簿!G330="","",技術者名簿!G330)</f>
        <v/>
      </c>
      <c r="O88" s="216" t="str">
        <f>IF(技術者名簿!G331="","",技術者名簿!G331)</f>
        <v/>
      </c>
      <c r="P88" s="216" t="str">
        <f>IF(技術者名簿!G332="","",技術者名簿!G332)</f>
        <v/>
      </c>
      <c r="Q88" s="216" t="str">
        <f>IF(技術者名簿!G333="","",技術者名簿!G333)</f>
        <v/>
      </c>
      <c r="R88" s="215" t="str">
        <f t="shared" si="2"/>
        <v/>
      </c>
      <c r="S88" s="216" t="str">
        <f>IF(技術者名簿!H330="","",技術者名簿!H330)</f>
        <v/>
      </c>
      <c r="T88" s="216" t="str">
        <f>IF(技術者名簿!I330="","",技術者名簿!I330)</f>
        <v/>
      </c>
      <c r="U88" s="216" t="str">
        <f>IF(技術者名簿!J330="","",技術者名簿!J330)</f>
        <v/>
      </c>
      <c r="V88" s="216" t="str">
        <f>IF(技術者名簿!K330="○",1,"")</f>
        <v/>
      </c>
      <c r="W88" s="216" t="str">
        <f>IF(技術者名簿!L330="○",1,"")</f>
        <v/>
      </c>
    </row>
    <row r="89" spans="1:23" ht="12.95" customHeight="1">
      <c r="A89" s="206" t="s">
        <v>801</v>
      </c>
      <c r="B89" s="207">
        <f t="shared" si="3"/>
        <v>334</v>
      </c>
      <c r="C89" s="208" t="s">
        <v>210</v>
      </c>
      <c r="D89" s="208" t="s">
        <v>436</v>
      </c>
      <c r="E89" s="209">
        <v>83</v>
      </c>
      <c r="F89" s="216" t="str">
        <f>IF(技術者名簿!B334="","",1)</f>
        <v/>
      </c>
      <c r="G89" s="216" t="str">
        <f>IF(技術者名簿!B334="","",技術者名簿!B334)</f>
        <v/>
      </c>
      <c r="H89" s="216" t="str">
        <f>IF(技術者名簿!C334="","",技術者名簿!C334)</f>
        <v/>
      </c>
      <c r="I89" s="216" t="str">
        <f>IF(技術者名簿!D334="","",技術者名簿!D334)</f>
        <v/>
      </c>
      <c r="J89" s="216" t="str">
        <f>IF(技術者名簿!E334="","",技術者名簿!E334)</f>
        <v/>
      </c>
      <c r="K89" s="216" t="str">
        <f>IF(技術者名簿!E334="","",技術者名簿!E335)</f>
        <v/>
      </c>
      <c r="L89" s="216" t="str">
        <f>IF(技術者名簿!E336="","",技術者名簿!E336)</f>
        <v/>
      </c>
      <c r="M89" s="216" t="str">
        <f>IF(技術者名簿!E337="","",技術者名簿!E337)</f>
        <v/>
      </c>
      <c r="N89" s="216" t="str">
        <f>IF(技術者名簿!G334="","",技術者名簿!G334)</f>
        <v/>
      </c>
      <c r="O89" s="216" t="str">
        <f>IF(技術者名簿!G335="","",技術者名簿!G335)</f>
        <v/>
      </c>
      <c r="P89" s="216" t="str">
        <f>IF(技術者名簿!G336="","",技術者名簿!G336)</f>
        <v/>
      </c>
      <c r="Q89" s="216" t="str">
        <f>IF(技術者名簿!G337="","",技術者名簿!G337)</f>
        <v/>
      </c>
      <c r="R89" s="215" t="str">
        <f t="shared" si="2"/>
        <v/>
      </c>
      <c r="S89" s="216" t="str">
        <f>IF(技術者名簿!H334="","",技術者名簿!H334)</f>
        <v/>
      </c>
      <c r="T89" s="216" t="str">
        <f>IF(技術者名簿!I334="","",技術者名簿!I334)</f>
        <v/>
      </c>
      <c r="U89" s="216" t="str">
        <f>IF(技術者名簿!J334="","",技術者名簿!J334)</f>
        <v/>
      </c>
      <c r="V89" s="216" t="str">
        <f>IF(技術者名簿!K334="○",1,"")</f>
        <v/>
      </c>
      <c r="W89" s="216" t="str">
        <f>IF(技術者名簿!L334="○",1,"")</f>
        <v/>
      </c>
    </row>
    <row r="90" spans="1:23" ht="12.95" customHeight="1">
      <c r="A90" s="206" t="s">
        <v>802</v>
      </c>
      <c r="B90" s="207">
        <f t="shared" si="3"/>
        <v>338</v>
      </c>
      <c r="C90" s="208" t="s">
        <v>210</v>
      </c>
      <c r="D90" s="208" t="s">
        <v>436</v>
      </c>
      <c r="E90" s="209">
        <v>84</v>
      </c>
      <c r="F90" s="216" t="str">
        <f>IF(技術者名簿!B338="","",1)</f>
        <v/>
      </c>
      <c r="G90" s="216" t="str">
        <f>IF(技術者名簿!B338="","",技術者名簿!B338)</f>
        <v/>
      </c>
      <c r="H90" s="216" t="str">
        <f>IF(技術者名簿!C338="","",技術者名簿!C338)</f>
        <v/>
      </c>
      <c r="I90" s="216" t="str">
        <f>IF(技術者名簿!D338="","",技術者名簿!D338)</f>
        <v/>
      </c>
      <c r="J90" s="216" t="str">
        <f>IF(技術者名簿!E338="","",技術者名簿!E338)</f>
        <v/>
      </c>
      <c r="K90" s="216" t="str">
        <f>IF(技術者名簿!E338="","",技術者名簿!E339)</f>
        <v/>
      </c>
      <c r="L90" s="216" t="str">
        <f>IF(技術者名簿!E340="","",技術者名簿!E340)</f>
        <v/>
      </c>
      <c r="M90" s="216" t="str">
        <f>IF(技術者名簿!E341="","",技術者名簿!E341)</f>
        <v/>
      </c>
      <c r="N90" s="216" t="str">
        <f>IF(技術者名簿!G338="","",技術者名簿!G338)</f>
        <v/>
      </c>
      <c r="O90" s="216" t="str">
        <f>IF(技術者名簿!G339="","",技術者名簿!G339)</f>
        <v/>
      </c>
      <c r="P90" s="216" t="str">
        <f>IF(技術者名簿!G340="","",技術者名簿!G340)</f>
        <v/>
      </c>
      <c r="Q90" s="216" t="str">
        <f>IF(技術者名簿!G341="","",技術者名簿!G341)</f>
        <v/>
      </c>
      <c r="R90" s="215" t="str">
        <f t="shared" si="2"/>
        <v/>
      </c>
      <c r="S90" s="216" t="str">
        <f>IF(技術者名簿!H338="","",技術者名簿!H338)</f>
        <v/>
      </c>
      <c r="T90" s="216" t="str">
        <f>IF(技術者名簿!I338="","",技術者名簿!I338)</f>
        <v/>
      </c>
      <c r="U90" s="216" t="str">
        <f>IF(技術者名簿!J338="","",技術者名簿!J338)</f>
        <v/>
      </c>
      <c r="V90" s="216" t="str">
        <f>IF(技術者名簿!K338="○",1,"")</f>
        <v/>
      </c>
      <c r="W90" s="216" t="str">
        <f>IF(技術者名簿!L338="○",1,"")</f>
        <v/>
      </c>
    </row>
    <row r="91" spans="1:23" ht="12.95" customHeight="1">
      <c r="A91" s="206" t="s">
        <v>803</v>
      </c>
      <c r="B91" s="207">
        <f t="shared" si="3"/>
        <v>342</v>
      </c>
      <c r="C91" s="208" t="s">
        <v>210</v>
      </c>
      <c r="D91" s="208" t="s">
        <v>436</v>
      </c>
      <c r="E91" s="209">
        <v>85</v>
      </c>
      <c r="F91" s="216" t="str">
        <f>IF(技術者名簿!B342="","",1)</f>
        <v/>
      </c>
      <c r="G91" s="216" t="str">
        <f>IF(技術者名簿!B342="","",技術者名簿!B342)</f>
        <v/>
      </c>
      <c r="H91" s="216" t="str">
        <f>IF(技術者名簿!C342="","",技術者名簿!C342)</f>
        <v/>
      </c>
      <c r="I91" s="216" t="str">
        <f>IF(技術者名簿!D342="","",技術者名簿!D342)</f>
        <v/>
      </c>
      <c r="J91" s="216" t="str">
        <f>IF(技術者名簿!E342="","",技術者名簿!E342)</f>
        <v/>
      </c>
      <c r="K91" s="216" t="str">
        <f>IF(技術者名簿!E342="","",技術者名簿!E343)</f>
        <v/>
      </c>
      <c r="L91" s="216" t="str">
        <f>IF(技術者名簿!E344="","",技術者名簿!E344)</f>
        <v/>
      </c>
      <c r="M91" s="216" t="str">
        <f>IF(技術者名簿!E345="","",技術者名簿!E345)</f>
        <v/>
      </c>
      <c r="N91" s="216" t="str">
        <f>IF(技術者名簿!G342="","",技術者名簿!G342)</f>
        <v/>
      </c>
      <c r="O91" s="216" t="str">
        <f>IF(技術者名簿!G343="","",技術者名簿!G343)</f>
        <v/>
      </c>
      <c r="P91" s="216" t="str">
        <f>IF(技術者名簿!G344="","",技術者名簿!G344)</f>
        <v/>
      </c>
      <c r="Q91" s="216" t="str">
        <f>IF(技術者名簿!G345="","",技術者名簿!G345)</f>
        <v/>
      </c>
      <c r="R91" s="215" t="str">
        <f t="shared" si="2"/>
        <v/>
      </c>
      <c r="S91" s="216" t="str">
        <f>IF(技術者名簿!H342="","",技術者名簿!H342)</f>
        <v/>
      </c>
      <c r="T91" s="216" t="str">
        <f>IF(技術者名簿!I342="","",技術者名簿!I342)</f>
        <v/>
      </c>
      <c r="U91" s="216" t="str">
        <f>IF(技術者名簿!J342="","",技術者名簿!J342)</f>
        <v/>
      </c>
      <c r="V91" s="216" t="str">
        <f>IF(技術者名簿!K342="○",1,"")</f>
        <v/>
      </c>
      <c r="W91" s="216" t="str">
        <f>IF(技術者名簿!L342="○",1,"")</f>
        <v/>
      </c>
    </row>
    <row r="92" spans="1:23" ht="12.95" customHeight="1">
      <c r="A92" s="206" t="s">
        <v>804</v>
      </c>
      <c r="B92" s="207">
        <f t="shared" si="3"/>
        <v>346</v>
      </c>
      <c r="C92" s="208" t="s">
        <v>210</v>
      </c>
      <c r="D92" s="208" t="s">
        <v>436</v>
      </c>
      <c r="E92" s="209">
        <v>86</v>
      </c>
      <c r="F92" s="216" t="str">
        <f>IF(技術者名簿!B346="","",1)</f>
        <v/>
      </c>
      <c r="G92" s="216" t="str">
        <f>IF(技術者名簿!B346="","",技術者名簿!B346)</f>
        <v/>
      </c>
      <c r="H92" s="216" t="str">
        <f>IF(技術者名簿!C346="","",技術者名簿!C346)</f>
        <v/>
      </c>
      <c r="I92" s="216" t="str">
        <f>IF(技術者名簿!D346="","",技術者名簿!D346)</f>
        <v/>
      </c>
      <c r="J92" s="216" t="str">
        <f>IF(技術者名簿!E346="","",技術者名簿!E346)</f>
        <v/>
      </c>
      <c r="K92" s="216" t="str">
        <f>IF(技術者名簿!E346="","",技術者名簿!E347)</f>
        <v/>
      </c>
      <c r="L92" s="216" t="str">
        <f>IF(技術者名簿!E348="","",技術者名簿!E348)</f>
        <v/>
      </c>
      <c r="M92" s="216" t="str">
        <f>IF(技術者名簿!E349="","",技術者名簿!E349)</f>
        <v/>
      </c>
      <c r="N92" s="216" t="str">
        <f>IF(技術者名簿!G346="","",技術者名簿!G346)</f>
        <v/>
      </c>
      <c r="O92" s="216" t="str">
        <f>IF(技術者名簿!G347="","",技術者名簿!G347)</f>
        <v/>
      </c>
      <c r="P92" s="216" t="str">
        <f>IF(技術者名簿!G348="","",技術者名簿!G348)</f>
        <v/>
      </c>
      <c r="Q92" s="216" t="str">
        <f>IF(技術者名簿!G349="","",技術者名簿!G349)</f>
        <v/>
      </c>
      <c r="R92" s="215" t="str">
        <f t="shared" si="2"/>
        <v/>
      </c>
      <c r="S92" s="216" t="str">
        <f>IF(技術者名簿!H346="","",技術者名簿!H346)</f>
        <v/>
      </c>
      <c r="T92" s="216" t="str">
        <f>IF(技術者名簿!I346="","",技術者名簿!I346)</f>
        <v/>
      </c>
      <c r="U92" s="216" t="str">
        <f>IF(技術者名簿!J346="","",技術者名簿!J346)</f>
        <v/>
      </c>
      <c r="V92" s="216" t="str">
        <f>IF(技術者名簿!K346="○",1,"")</f>
        <v/>
      </c>
      <c r="W92" s="216" t="str">
        <f>IF(技術者名簿!L346="○",1,"")</f>
        <v/>
      </c>
    </row>
    <row r="93" spans="1:23" ht="12.95" customHeight="1">
      <c r="A93" s="206" t="s">
        <v>805</v>
      </c>
      <c r="B93" s="207">
        <f t="shared" si="3"/>
        <v>350</v>
      </c>
      <c r="C93" s="208" t="s">
        <v>210</v>
      </c>
      <c r="D93" s="208" t="s">
        <v>436</v>
      </c>
      <c r="E93" s="209">
        <v>87</v>
      </c>
      <c r="F93" s="216" t="str">
        <f>IF(技術者名簿!B350="","",1)</f>
        <v/>
      </c>
      <c r="G93" s="216" t="str">
        <f>IF(技術者名簿!B350="","",技術者名簿!B350)</f>
        <v/>
      </c>
      <c r="H93" s="216" t="str">
        <f>IF(技術者名簿!C350="","",技術者名簿!C350)</f>
        <v/>
      </c>
      <c r="I93" s="216" t="str">
        <f>IF(技術者名簿!D350="","",技術者名簿!D350)</f>
        <v/>
      </c>
      <c r="J93" s="216" t="str">
        <f>IF(技術者名簿!E350="","",技術者名簿!E350)</f>
        <v/>
      </c>
      <c r="K93" s="216" t="str">
        <f>IF(技術者名簿!E350="","",技術者名簿!E351)</f>
        <v/>
      </c>
      <c r="L93" s="216" t="str">
        <f>IF(技術者名簿!E352="","",技術者名簿!E352)</f>
        <v/>
      </c>
      <c r="M93" s="216" t="str">
        <f>IF(技術者名簿!E353="","",技術者名簿!E353)</f>
        <v/>
      </c>
      <c r="N93" s="216" t="str">
        <f>IF(技術者名簿!G350="","",技術者名簿!G350)</f>
        <v/>
      </c>
      <c r="O93" s="216" t="str">
        <f>IF(技術者名簿!G351="","",技術者名簿!G351)</f>
        <v/>
      </c>
      <c r="P93" s="216" t="str">
        <f>IF(技術者名簿!G352="","",技術者名簿!G352)</f>
        <v/>
      </c>
      <c r="Q93" s="216" t="str">
        <f>IF(技術者名簿!G353="","",技術者名簿!G353)</f>
        <v/>
      </c>
      <c r="R93" s="215" t="str">
        <f t="shared" si="2"/>
        <v/>
      </c>
      <c r="S93" s="216" t="str">
        <f>IF(技術者名簿!H350="","",技術者名簿!H350)</f>
        <v/>
      </c>
      <c r="T93" s="216" t="str">
        <f>IF(技術者名簿!I350="","",技術者名簿!I350)</f>
        <v/>
      </c>
      <c r="U93" s="216" t="str">
        <f>IF(技術者名簿!J350="","",技術者名簿!J350)</f>
        <v/>
      </c>
      <c r="V93" s="216" t="str">
        <f>IF(技術者名簿!K350="○",1,"")</f>
        <v/>
      </c>
      <c r="W93" s="216" t="str">
        <f>IF(技術者名簿!L350="○",1,"")</f>
        <v/>
      </c>
    </row>
    <row r="94" spans="1:23" ht="12.95" customHeight="1">
      <c r="A94" s="206" t="s">
        <v>806</v>
      </c>
      <c r="B94" s="207">
        <f t="shared" si="3"/>
        <v>354</v>
      </c>
      <c r="C94" s="208" t="s">
        <v>210</v>
      </c>
      <c r="D94" s="208" t="s">
        <v>436</v>
      </c>
      <c r="E94" s="209">
        <v>88</v>
      </c>
      <c r="F94" s="216" t="str">
        <f>IF(技術者名簿!B354="","",1)</f>
        <v/>
      </c>
      <c r="G94" s="216" t="str">
        <f>IF(技術者名簿!B354="","",技術者名簿!B354)</f>
        <v/>
      </c>
      <c r="H94" s="216" t="str">
        <f>IF(技術者名簿!C354="","",技術者名簿!C354)</f>
        <v/>
      </c>
      <c r="I94" s="216" t="str">
        <f>IF(技術者名簿!D354="","",技術者名簿!D354)</f>
        <v/>
      </c>
      <c r="J94" s="216" t="str">
        <f>IF(技術者名簿!E354="","",技術者名簿!E354)</f>
        <v/>
      </c>
      <c r="K94" s="216" t="str">
        <f>IF(技術者名簿!E354="","",技術者名簿!E355)</f>
        <v/>
      </c>
      <c r="L94" s="216" t="str">
        <f>IF(技術者名簿!E356="","",技術者名簿!E356)</f>
        <v/>
      </c>
      <c r="M94" s="216" t="str">
        <f>IF(技術者名簿!E357="","",技術者名簿!E357)</f>
        <v/>
      </c>
      <c r="N94" s="216" t="str">
        <f>IF(技術者名簿!G354="","",技術者名簿!G354)</f>
        <v/>
      </c>
      <c r="O94" s="216" t="str">
        <f>IF(技術者名簿!G355="","",技術者名簿!G355)</f>
        <v/>
      </c>
      <c r="P94" s="216" t="str">
        <f>IF(技術者名簿!G356="","",技術者名簿!G356)</f>
        <v/>
      </c>
      <c r="Q94" s="216" t="str">
        <f>IF(技術者名簿!G357="","",技術者名簿!G357)</f>
        <v/>
      </c>
      <c r="R94" s="215" t="str">
        <f t="shared" si="2"/>
        <v/>
      </c>
      <c r="S94" s="216" t="str">
        <f>IF(技術者名簿!H354="","",技術者名簿!H354)</f>
        <v/>
      </c>
      <c r="T94" s="216" t="str">
        <f>IF(技術者名簿!I354="","",技術者名簿!I354)</f>
        <v/>
      </c>
      <c r="U94" s="216" t="str">
        <f>IF(技術者名簿!J354="","",技術者名簿!J354)</f>
        <v/>
      </c>
      <c r="V94" s="216" t="str">
        <f>IF(技術者名簿!K354="○",1,"")</f>
        <v/>
      </c>
      <c r="W94" s="216" t="str">
        <f>IF(技術者名簿!L354="○",1,"")</f>
        <v/>
      </c>
    </row>
    <row r="95" spans="1:23" ht="12.95" customHeight="1">
      <c r="A95" s="206" t="s">
        <v>807</v>
      </c>
      <c r="B95" s="207">
        <f t="shared" si="3"/>
        <v>358</v>
      </c>
      <c r="C95" s="208" t="s">
        <v>210</v>
      </c>
      <c r="D95" s="208" t="s">
        <v>436</v>
      </c>
      <c r="E95" s="209">
        <v>89</v>
      </c>
      <c r="F95" s="216" t="str">
        <f>IF(技術者名簿!B358="","",1)</f>
        <v/>
      </c>
      <c r="G95" s="216" t="str">
        <f>IF(技術者名簿!B358="","",技術者名簿!B358)</f>
        <v/>
      </c>
      <c r="H95" s="216" t="str">
        <f>IF(技術者名簿!C358="","",技術者名簿!C358)</f>
        <v/>
      </c>
      <c r="I95" s="216" t="str">
        <f>IF(技術者名簿!D358="","",技術者名簿!D358)</f>
        <v/>
      </c>
      <c r="J95" s="216" t="str">
        <f>IF(技術者名簿!E358="","",技術者名簿!E358)</f>
        <v/>
      </c>
      <c r="K95" s="216" t="str">
        <f>IF(技術者名簿!E358="","",技術者名簿!E359)</f>
        <v/>
      </c>
      <c r="L95" s="216" t="str">
        <f>IF(技術者名簿!E360="","",技術者名簿!E360)</f>
        <v/>
      </c>
      <c r="M95" s="216" t="str">
        <f>IF(技術者名簿!E361="","",技術者名簿!E361)</f>
        <v/>
      </c>
      <c r="N95" s="216" t="str">
        <f>IF(技術者名簿!G358="","",技術者名簿!G358)</f>
        <v/>
      </c>
      <c r="O95" s="216" t="str">
        <f>IF(技術者名簿!G359="","",技術者名簿!G359)</f>
        <v/>
      </c>
      <c r="P95" s="216" t="str">
        <f>IF(技術者名簿!G360="","",技術者名簿!G360)</f>
        <v/>
      </c>
      <c r="Q95" s="216" t="str">
        <f>IF(技術者名簿!G361="","",技術者名簿!G361)</f>
        <v/>
      </c>
      <c r="R95" s="215" t="str">
        <f t="shared" si="2"/>
        <v/>
      </c>
      <c r="S95" s="216" t="str">
        <f>IF(技術者名簿!H358="","",技術者名簿!H358)</f>
        <v/>
      </c>
      <c r="T95" s="216" t="str">
        <f>IF(技術者名簿!I358="","",技術者名簿!I358)</f>
        <v/>
      </c>
      <c r="U95" s="216" t="str">
        <f>IF(技術者名簿!J358="","",技術者名簿!J358)</f>
        <v/>
      </c>
      <c r="V95" s="216" t="str">
        <f>IF(技術者名簿!K358="○",1,"")</f>
        <v/>
      </c>
      <c r="W95" s="216" t="str">
        <f>IF(技術者名簿!L358="○",1,"")</f>
        <v/>
      </c>
    </row>
    <row r="96" spans="1:23" ht="12.95" customHeight="1">
      <c r="A96" s="206" t="s">
        <v>808</v>
      </c>
      <c r="B96" s="207">
        <f t="shared" si="3"/>
        <v>362</v>
      </c>
      <c r="C96" s="208" t="s">
        <v>210</v>
      </c>
      <c r="D96" s="208" t="s">
        <v>436</v>
      </c>
      <c r="E96" s="209">
        <v>90</v>
      </c>
      <c r="F96" s="216" t="str">
        <f>IF(技術者名簿!B362="","",1)</f>
        <v/>
      </c>
      <c r="G96" s="216" t="str">
        <f>IF(技術者名簿!B362="","",技術者名簿!B362)</f>
        <v/>
      </c>
      <c r="H96" s="216" t="str">
        <f>IF(技術者名簿!C362="","",技術者名簿!C362)</f>
        <v/>
      </c>
      <c r="I96" s="216" t="str">
        <f>IF(技術者名簿!D362="","",技術者名簿!D362)</f>
        <v/>
      </c>
      <c r="J96" s="216" t="str">
        <f>IF(技術者名簿!E362="","",技術者名簿!E362)</f>
        <v/>
      </c>
      <c r="K96" s="216" t="str">
        <f>IF(技術者名簿!E362="","",技術者名簿!E363)</f>
        <v/>
      </c>
      <c r="L96" s="216" t="str">
        <f>IF(技術者名簿!E364="","",技術者名簿!E364)</f>
        <v/>
      </c>
      <c r="M96" s="216" t="str">
        <f>IF(技術者名簿!E365="","",技術者名簿!E365)</f>
        <v/>
      </c>
      <c r="N96" s="216" t="str">
        <f>IF(技術者名簿!G362="","",技術者名簿!G362)</f>
        <v/>
      </c>
      <c r="O96" s="216" t="str">
        <f>IF(技術者名簿!G363="","",技術者名簿!G363)</f>
        <v/>
      </c>
      <c r="P96" s="216" t="str">
        <f>IF(技術者名簿!G364="","",技術者名簿!G364)</f>
        <v/>
      </c>
      <c r="Q96" s="216" t="str">
        <f>IF(技術者名簿!G365="","",技術者名簿!G365)</f>
        <v/>
      </c>
      <c r="R96" s="215" t="str">
        <f t="shared" si="2"/>
        <v/>
      </c>
      <c r="S96" s="216" t="str">
        <f>IF(技術者名簿!H362="","",技術者名簿!H362)</f>
        <v/>
      </c>
      <c r="T96" s="216" t="str">
        <f>IF(技術者名簿!I362="","",技術者名簿!I362)</f>
        <v/>
      </c>
      <c r="U96" s="216" t="str">
        <f>IF(技術者名簿!J362="","",技術者名簿!J362)</f>
        <v/>
      </c>
      <c r="V96" s="216" t="str">
        <f>IF(技術者名簿!K362="○",1,"")</f>
        <v/>
      </c>
      <c r="W96" s="216" t="str">
        <f>IF(技術者名簿!L362="○",1,"")</f>
        <v/>
      </c>
    </row>
    <row r="97" spans="1:23" ht="12.95" customHeight="1">
      <c r="A97" s="206" t="s">
        <v>809</v>
      </c>
      <c r="B97" s="207">
        <f t="shared" si="3"/>
        <v>366</v>
      </c>
      <c r="C97" s="208" t="s">
        <v>210</v>
      </c>
      <c r="D97" s="208" t="s">
        <v>436</v>
      </c>
      <c r="E97" s="209">
        <v>91</v>
      </c>
      <c r="F97" s="216" t="str">
        <f>IF(技術者名簿!B366="","",1)</f>
        <v/>
      </c>
      <c r="G97" s="216" t="str">
        <f>IF(技術者名簿!B366="","",技術者名簿!B366)</f>
        <v/>
      </c>
      <c r="H97" s="216" t="str">
        <f>IF(技術者名簿!C366="","",技術者名簿!C366)</f>
        <v/>
      </c>
      <c r="I97" s="216" t="str">
        <f>IF(技術者名簿!D366="","",技術者名簿!D366)</f>
        <v/>
      </c>
      <c r="J97" s="216" t="str">
        <f>IF(技術者名簿!E366="","",技術者名簿!E366)</f>
        <v/>
      </c>
      <c r="K97" s="216" t="str">
        <f>IF(技術者名簿!E366="","",技術者名簿!E367)</f>
        <v/>
      </c>
      <c r="L97" s="216" t="str">
        <f>IF(技術者名簿!E368="","",技術者名簿!E368)</f>
        <v/>
      </c>
      <c r="M97" s="216" t="str">
        <f>IF(技術者名簿!E369="","",技術者名簿!E369)</f>
        <v/>
      </c>
      <c r="N97" s="216" t="str">
        <f>IF(技術者名簿!G366="","",技術者名簿!G366)</f>
        <v/>
      </c>
      <c r="O97" s="216" t="str">
        <f>IF(技術者名簿!G367="","",技術者名簿!G367)</f>
        <v/>
      </c>
      <c r="P97" s="216" t="str">
        <f>IF(技術者名簿!G368="","",技術者名簿!G368)</f>
        <v/>
      </c>
      <c r="Q97" s="216" t="str">
        <f>IF(技術者名簿!G369="","",技術者名簿!G369)</f>
        <v/>
      </c>
      <c r="R97" s="215" t="str">
        <f t="shared" si="2"/>
        <v/>
      </c>
      <c r="S97" s="216" t="str">
        <f>IF(技術者名簿!H366="","",技術者名簿!H366)</f>
        <v/>
      </c>
      <c r="T97" s="216" t="str">
        <f>IF(技術者名簿!I366="","",技術者名簿!I366)</f>
        <v/>
      </c>
      <c r="U97" s="216" t="str">
        <f>IF(技術者名簿!J366="","",技術者名簿!J366)</f>
        <v/>
      </c>
      <c r="V97" s="216" t="str">
        <f>IF(技術者名簿!K366="○",1,"")</f>
        <v/>
      </c>
      <c r="W97" s="216" t="str">
        <f>IF(技術者名簿!L366="○",1,"")</f>
        <v/>
      </c>
    </row>
    <row r="98" spans="1:23" ht="12.95" customHeight="1">
      <c r="A98" s="206" t="s">
        <v>810</v>
      </c>
      <c r="B98" s="207">
        <f t="shared" si="3"/>
        <v>370</v>
      </c>
      <c r="C98" s="208" t="s">
        <v>210</v>
      </c>
      <c r="D98" s="208" t="s">
        <v>436</v>
      </c>
      <c r="E98" s="209">
        <v>92</v>
      </c>
      <c r="F98" s="216" t="str">
        <f>IF(技術者名簿!B370="","",1)</f>
        <v/>
      </c>
      <c r="G98" s="216" t="str">
        <f>IF(技術者名簿!B370="","",技術者名簿!B370)</f>
        <v/>
      </c>
      <c r="H98" s="216" t="str">
        <f>IF(技術者名簿!C370="","",技術者名簿!C370)</f>
        <v/>
      </c>
      <c r="I98" s="216" t="str">
        <f>IF(技術者名簿!D370="","",技術者名簿!D370)</f>
        <v/>
      </c>
      <c r="J98" s="216" t="str">
        <f>IF(技術者名簿!E370="","",技術者名簿!E370)</f>
        <v/>
      </c>
      <c r="K98" s="216" t="str">
        <f>IF(技術者名簿!E370="","",技術者名簿!E371)</f>
        <v/>
      </c>
      <c r="L98" s="216" t="str">
        <f>IF(技術者名簿!E372="","",技術者名簿!E372)</f>
        <v/>
      </c>
      <c r="M98" s="216" t="str">
        <f>IF(技術者名簿!E373="","",技術者名簿!E373)</f>
        <v/>
      </c>
      <c r="N98" s="216" t="str">
        <f>IF(技術者名簿!G370="","",技術者名簿!G370)</f>
        <v/>
      </c>
      <c r="O98" s="216" t="str">
        <f>IF(技術者名簿!G371="","",技術者名簿!G371)</f>
        <v/>
      </c>
      <c r="P98" s="216" t="str">
        <f>IF(技術者名簿!G372="","",技術者名簿!G372)</f>
        <v/>
      </c>
      <c r="Q98" s="216" t="str">
        <f>IF(技術者名簿!G373="","",技術者名簿!G373)</f>
        <v/>
      </c>
      <c r="R98" s="215" t="str">
        <f t="shared" si="2"/>
        <v/>
      </c>
      <c r="S98" s="216" t="str">
        <f>IF(技術者名簿!H370="","",技術者名簿!H370)</f>
        <v/>
      </c>
      <c r="T98" s="216" t="str">
        <f>IF(技術者名簿!I370="","",技術者名簿!I370)</f>
        <v/>
      </c>
      <c r="U98" s="216" t="str">
        <f>IF(技術者名簿!J370="","",技術者名簿!J370)</f>
        <v/>
      </c>
      <c r="V98" s="216" t="str">
        <f>IF(技術者名簿!K370="○",1,"")</f>
        <v/>
      </c>
      <c r="W98" s="216" t="str">
        <f>IF(技術者名簿!L370="○",1,"")</f>
        <v/>
      </c>
    </row>
    <row r="99" spans="1:23" ht="12.95" customHeight="1">
      <c r="A99" s="206" t="s">
        <v>811</v>
      </c>
      <c r="B99" s="207">
        <f t="shared" si="3"/>
        <v>374</v>
      </c>
      <c r="C99" s="208" t="s">
        <v>210</v>
      </c>
      <c r="D99" s="208" t="s">
        <v>436</v>
      </c>
      <c r="E99" s="209">
        <v>93</v>
      </c>
      <c r="F99" s="216" t="str">
        <f>IF(技術者名簿!B374="","",1)</f>
        <v/>
      </c>
      <c r="G99" s="216" t="str">
        <f>IF(技術者名簿!B374="","",技術者名簿!B374)</f>
        <v/>
      </c>
      <c r="H99" s="216" t="str">
        <f>IF(技術者名簿!C374="","",技術者名簿!C374)</f>
        <v/>
      </c>
      <c r="I99" s="216" t="str">
        <f>IF(技術者名簿!D374="","",技術者名簿!D374)</f>
        <v/>
      </c>
      <c r="J99" s="216" t="str">
        <f>IF(技術者名簿!E374="","",技術者名簿!E374)</f>
        <v/>
      </c>
      <c r="K99" s="216" t="str">
        <f>IF(技術者名簿!E374="","",技術者名簿!E375)</f>
        <v/>
      </c>
      <c r="L99" s="216" t="str">
        <f>IF(技術者名簿!E376="","",技術者名簿!E376)</f>
        <v/>
      </c>
      <c r="M99" s="216" t="str">
        <f>IF(技術者名簿!E377="","",技術者名簿!E377)</f>
        <v/>
      </c>
      <c r="N99" s="216" t="str">
        <f>IF(技術者名簿!G374="","",技術者名簿!G374)</f>
        <v/>
      </c>
      <c r="O99" s="216" t="str">
        <f>IF(技術者名簿!G375="","",技術者名簿!G375)</f>
        <v/>
      </c>
      <c r="P99" s="216" t="str">
        <f>IF(技術者名簿!G376="","",技術者名簿!G376)</f>
        <v/>
      </c>
      <c r="Q99" s="216" t="str">
        <f>IF(技術者名簿!G377="","",技術者名簿!G377)</f>
        <v/>
      </c>
      <c r="R99" s="215" t="str">
        <f t="shared" si="2"/>
        <v/>
      </c>
      <c r="S99" s="216" t="str">
        <f>IF(技術者名簿!H374="","",技術者名簿!H374)</f>
        <v/>
      </c>
      <c r="T99" s="216" t="str">
        <f>IF(技術者名簿!I374="","",技術者名簿!I374)</f>
        <v/>
      </c>
      <c r="U99" s="216" t="str">
        <f>IF(技術者名簿!J374="","",技術者名簿!J374)</f>
        <v/>
      </c>
      <c r="V99" s="216" t="str">
        <f>IF(技術者名簿!K374="○",1,"")</f>
        <v/>
      </c>
      <c r="W99" s="216" t="str">
        <f>IF(技術者名簿!L374="○",1,"")</f>
        <v/>
      </c>
    </row>
    <row r="100" spans="1:23" ht="12.95" customHeight="1">
      <c r="A100" s="206" t="s">
        <v>812</v>
      </c>
      <c r="B100" s="207">
        <f t="shared" si="3"/>
        <v>378</v>
      </c>
      <c r="C100" s="208" t="s">
        <v>210</v>
      </c>
      <c r="D100" s="208" t="s">
        <v>436</v>
      </c>
      <c r="E100" s="209">
        <v>94</v>
      </c>
      <c r="F100" s="216" t="str">
        <f>IF(技術者名簿!B378="","",1)</f>
        <v/>
      </c>
      <c r="G100" s="216" t="str">
        <f>IF(技術者名簿!B378="","",技術者名簿!B378)</f>
        <v/>
      </c>
      <c r="H100" s="216" t="str">
        <f>IF(技術者名簿!C378="","",技術者名簿!C378)</f>
        <v/>
      </c>
      <c r="I100" s="216" t="str">
        <f>IF(技術者名簿!D378="","",技術者名簿!D378)</f>
        <v/>
      </c>
      <c r="J100" s="216" t="str">
        <f>IF(技術者名簿!E378="","",技術者名簿!E378)</f>
        <v/>
      </c>
      <c r="K100" s="216" t="str">
        <f>IF(技術者名簿!E378="","",技術者名簿!E379)</f>
        <v/>
      </c>
      <c r="L100" s="216" t="str">
        <f>IF(技術者名簿!E380="","",技術者名簿!E380)</f>
        <v/>
      </c>
      <c r="M100" s="216" t="str">
        <f>IF(技術者名簿!E381="","",技術者名簿!E381)</f>
        <v/>
      </c>
      <c r="N100" s="216" t="str">
        <f>IF(技術者名簿!G378="","",技術者名簿!G378)</f>
        <v/>
      </c>
      <c r="O100" s="216" t="str">
        <f>IF(技術者名簿!G379="","",技術者名簿!G379)</f>
        <v/>
      </c>
      <c r="P100" s="216" t="str">
        <f>IF(技術者名簿!G380="","",技術者名簿!G380)</f>
        <v/>
      </c>
      <c r="Q100" s="216" t="str">
        <f>IF(技術者名簿!G381="","",技術者名簿!G381)</f>
        <v/>
      </c>
      <c r="R100" s="215" t="str">
        <f t="shared" si="2"/>
        <v/>
      </c>
      <c r="S100" s="216" t="str">
        <f>IF(技術者名簿!H378="","",技術者名簿!H378)</f>
        <v/>
      </c>
      <c r="T100" s="216" t="str">
        <f>IF(技術者名簿!I378="","",技術者名簿!I378)</f>
        <v/>
      </c>
      <c r="U100" s="216" t="str">
        <f>IF(技術者名簿!J378="","",技術者名簿!J378)</f>
        <v/>
      </c>
      <c r="V100" s="216" t="str">
        <f>IF(技術者名簿!K378="○",1,"")</f>
        <v/>
      </c>
      <c r="W100" s="216" t="str">
        <f>IF(技術者名簿!L378="○",1,"")</f>
        <v/>
      </c>
    </row>
    <row r="101" spans="1:23" ht="12.95" customHeight="1">
      <c r="A101" s="206" t="s">
        <v>813</v>
      </c>
      <c r="B101" s="207">
        <f t="shared" si="3"/>
        <v>382</v>
      </c>
      <c r="C101" s="208" t="s">
        <v>210</v>
      </c>
      <c r="D101" s="208" t="s">
        <v>436</v>
      </c>
      <c r="E101" s="209">
        <v>95</v>
      </c>
      <c r="F101" s="216" t="str">
        <f>IF(技術者名簿!B382="","",1)</f>
        <v/>
      </c>
      <c r="G101" s="216" t="str">
        <f>IF(技術者名簿!B382="","",技術者名簿!B382)</f>
        <v/>
      </c>
      <c r="H101" s="216" t="str">
        <f>IF(技術者名簿!C382="","",技術者名簿!C382)</f>
        <v/>
      </c>
      <c r="I101" s="216" t="str">
        <f>IF(技術者名簿!D382="","",技術者名簿!D382)</f>
        <v/>
      </c>
      <c r="J101" s="216" t="str">
        <f>IF(技術者名簿!E382="","",技術者名簿!E382)</f>
        <v/>
      </c>
      <c r="K101" s="216" t="str">
        <f>IF(技術者名簿!E382="","",技術者名簿!E383)</f>
        <v/>
      </c>
      <c r="L101" s="216" t="str">
        <f>IF(技術者名簿!E384="","",技術者名簿!E384)</f>
        <v/>
      </c>
      <c r="M101" s="216" t="str">
        <f>IF(技術者名簿!E385="","",技術者名簿!E385)</f>
        <v/>
      </c>
      <c r="N101" s="216" t="str">
        <f>IF(技術者名簿!G382="","",技術者名簿!G382)</f>
        <v/>
      </c>
      <c r="O101" s="216" t="str">
        <f>IF(技術者名簿!G383="","",技術者名簿!G383)</f>
        <v/>
      </c>
      <c r="P101" s="216" t="str">
        <f>IF(技術者名簿!G384="","",技術者名簿!G384)</f>
        <v/>
      </c>
      <c r="Q101" s="216" t="str">
        <f>IF(技術者名簿!G385="","",技術者名簿!G385)</f>
        <v/>
      </c>
      <c r="R101" s="215" t="str">
        <f t="shared" si="2"/>
        <v/>
      </c>
      <c r="S101" s="216" t="str">
        <f>IF(技術者名簿!H382="","",技術者名簿!H382)</f>
        <v/>
      </c>
      <c r="T101" s="216" t="str">
        <f>IF(技術者名簿!I382="","",技術者名簿!I382)</f>
        <v/>
      </c>
      <c r="U101" s="216" t="str">
        <f>IF(技術者名簿!J382="","",技術者名簿!J382)</f>
        <v/>
      </c>
      <c r="V101" s="216" t="str">
        <f>IF(技術者名簿!K382="○",1,"")</f>
        <v/>
      </c>
      <c r="W101" s="216" t="str">
        <f>IF(技術者名簿!L382="○",1,"")</f>
        <v/>
      </c>
    </row>
    <row r="102" spans="1:23" ht="12.95" customHeight="1">
      <c r="A102" s="206" t="s">
        <v>814</v>
      </c>
      <c r="B102" s="207">
        <f t="shared" si="3"/>
        <v>386</v>
      </c>
      <c r="C102" s="208" t="s">
        <v>210</v>
      </c>
      <c r="D102" s="208" t="s">
        <v>436</v>
      </c>
      <c r="E102" s="209">
        <v>96</v>
      </c>
      <c r="F102" s="216" t="str">
        <f>IF(技術者名簿!B386="","",1)</f>
        <v/>
      </c>
      <c r="G102" s="216" t="str">
        <f>IF(技術者名簿!B386="","",技術者名簿!B386)</f>
        <v/>
      </c>
      <c r="H102" s="216" t="str">
        <f>IF(技術者名簿!C386="","",技術者名簿!C386)</f>
        <v/>
      </c>
      <c r="I102" s="216" t="str">
        <f>IF(技術者名簿!D386="","",技術者名簿!D386)</f>
        <v/>
      </c>
      <c r="J102" s="216" t="str">
        <f>IF(技術者名簿!E386="","",技術者名簿!E386)</f>
        <v/>
      </c>
      <c r="K102" s="216" t="str">
        <f>IF(技術者名簿!E386="","",技術者名簿!E387)</f>
        <v/>
      </c>
      <c r="L102" s="216" t="str">
        <f>IF(技術者名簿!E388="","",技術者名簿!E388)</f>
        <v/>
      </c>
      <c r="M102" s="216" t="str">
        <f>IF(技術者名簿!E389="","",技術者名簿!E389)</f>
        <v/>
      </c>
      <c r="N102" s="216" t="str">
        <f>IF(技術者名簿!G386="","",技術者名簿!G386)</f>
        <v/>
      </c>
      <c r="O102" s="216" t="str">
        <f>IF(技術者名簿!G387="","",技術者名簿!G387)</f>
        <v/>
      </c>
      <c r="P102" s="216" t="str">
        <f>IF(技術者名簿!G388="","",技術者名簿!G388)</f>
        <v/>
      </c>
      <c r="Q102" s="216" t="str">
        <f>IF(技術者名簿!G389="","",技術者名簿!G389)</f>
        <v/>
      </c>
      <c r="R102" s="215" t="str">
        <f t="shared" si="2"/>
        <v/>
      </c>
      <c r="S102" s="216" t="str">
        <f>IF(技術者名簿!H386="","",技術者名簿!H386)</f>
        <v/>
      </c>
      <c r="T102" s="216" t="str">
        <f>IF(技術者名簿!I386="","",技術者名簿!I386)</f>
        <v/>
      </c>
      <c r="U102" s="216" t="str">
        <f>IF(技術者名簿!J386="","",技術者名簿!J386)</f>
        <v/>
      </c>
      <c r="V102" s="216" t="str">
        <f>IF(技術者名簿!K386="○",1,"")</f>
        <v/>
      </c>
      <c r="W102" s="216" t="str">
        <f>IF(技術者名簿!L386="○",1,"")</f>
        <v/>
      </c>
    </row>
    <row r="103" spans="1:23" ht="12.95" customHeight="1">
      <c r="A103" s="206" t="s">
        <v>815</v>
      </c>
      <c r="B103" s="207">
        <f t="shared" si="3"/>
        <v>390</v>
      </c>
      <c r="C103" s="208" t="s">
        <v>210</v>
      </c>
      <c r="D103" s="208" t="s">
        <v>436</v>
      </c>
      <c r="E103" s="209">
        <v>97</v>
      </c>
      <c r="F103" s="216" t="str">
        <f>IF(技術者名簿!B390="","",1)</f>
        <v/>
      </c>
      <c r="G103" s="216" t="str">
        <f>IF(技術者名簿!B390="","",技術者名簿!B390)</f>
        <v/>
      </c>
      <c r="H103" s="216" t="str">
        <f>IF(技術者名簿!C390="","",技術者名簿!C390)</f>
        <v/>
      </c>
      <c r="I103" s="216" t="str">
        <f>IF(技術者名簿!D390="","",技術者名簿!D390)</f>
        <v/>
      </c>
      <c r="J103" s="216" t="str">
        <f>IF(技術者名簿!E390="","",技術者名簿!E390)</f>
        <v/>
      </c>
      <c r="K103" s="216" t="str">
        <f>IF(技術者名簿!E390="","",技術者名簿!E391)</f>
        <v/>
      </c>
      <c r="L103" s="216" t="str">
        <f>IF(技術者名簿!E392="","",技術者名簿!E392)</f>
        <v/>
      </c>
      <c r="M103" s="216" t="str">
        <f>IF(技術者名簿!E393="","",技術者名簿!E393)</f>
        <v/>
      </c>
      <c r="N103" s="216" t="str">
        <f>IF(技術者名簿!G390="","",技術者名簿!G390)</f>
        <v/>
      </c>
      <c r="O103" s="216" t="str">
        <f>IF(技術者名簿!G391="","",技術者名簿!G391)</f>
        <v/>
      </c>
      <c r="P103" s="216" t="str">
        <f>IF(技術者名簿!G392="","",技術者名簿!G392)</f>
        <v/>
      </c>
      <c r="Q103" s="216" t="str">
        <f>IF(技術者名簿!G393="","",技術者名簿!G393)</f>
        <v/>
      </c>
      <c r="R103" s="215" t="str">
        <f t="shared" si="2"/>
        <v/>
      </c>
      <c r="S103" s="216" t="str">
        <f>IF(技術者名簿!H390="","",技術者名簿!H390)</f>
        <v/>
      </c>
      <c r="T103" s="216" t="str">
        <f>IF(技術者名簿!I390="","",技術者名簿!I390)</f>
        <v/>
      </c>
      <c r="U103" s="216" t="str">
        <f>IF(技術者名簿!J390="","",技術者名簿!J390)</f>
        <v/>
      </c>
      <c r="V103" s="216" t="str">
        <f>IF(技術者名簿!K390="○",1,"")</f>
        <v/>
      </c>
      <c r="W103" s="216" t="str">
        <f>IF(技術者名簿!L390="○",1,"")</f>
        <v/>
      </c>
    </row>
    <row r="104" spans="1:23" ht="12.95" customHeight="1">
      <c r="A104" s="206" t="s">
        <v>816</v>
      </c>
      <c r="B104" s="207">
        <f t="shared" si="3"/>
        <v>394</v>
      </c>
      <c r="C104" s="208" t="s">
        <v>210</v>
      </c>
      <c r="D104" s="208" t="s">
        <v>436</v>
      </c>
      <c r="E104" s="209">
        <v>98</v>
      </c>
      <c r="F104" s="216" t="str">
        <f>IF(技術者名簿!B394="","",1)</f>
        <v/>
      </c>
      <c r="G104" s="216" t="str">
        <f>IF(技術者名簿!B394="","",技術者名簿!B394)</f>
        <v/>
      </c>
      <c r="H104" s="216" t="str">
        <f>IF(技術者名簿!C394="","",技術者名簿!C394)</f>
        <v/>
      </c>
      <c r="I104" s="216" t="str">
        <f>IF(技術者名簿!D394="","",技術者名簿!D394)</f>
        <v/>
      </c>
      <c r="J104" s="216" t="str">
        <f>IF(技術者名簿!E394="","",技術者名簿!E394)</f>
        <v/>
      </c>
      <c r="K104" s="216" t="str">
        <f>IF(技術者名簿!E394="","",技術者名簿!E395)</f>
        <v/>
      </c>
      <c r="L104" s="216" t="str">
        <f>IF(技術者名簿!E396="","",技術者名簿!E396)</f>
        <v/>
      </c>
      <c r="M104" s="216" t="str">
        <f>IF(技術者名簿!E397="","",技術者名簿!E397)</f>
        <v/>
      </c>
      <c r="N104" s="216" t="str">
        <f>IF(技術者名簿!G394="","",技術者名簿!G394)</f>
        <v/>
      </c>
      <c r="O104" s="216" t="str">
        <f>IF(技術者名簿!G395="","",技術者名簿!G395)</f>
        <v/>
      </c>
      <c r="P104" s="216" t="str">
        <f>IF(技術者名簿!G396="","",技術者名簿!G396)</f>
        <v/>
      </c>
      <c r="Q104" s="216" t="str">
        <f>IF(技術者名簿!G397="","",技術者名簿!G397)</f>
        <v/>
      </c>
      <c r="R104" s="215" t="str">
        <f t="shared" si="2"/>
        <v/>
      </c>
      <c r="S104" s="216" t="str">
        <f>IF(技術者名簿!H394="","",技術者名簿!H394)</f>
        <v/>
      </c>
      <c r="T104" s="216" t="str">
        <f>IF(技術者名簿!I394="","",技術者名簿!I394)</f>
        <v/>
      </c>
      <c r="U104" s="216" t="str">
        <f>IF(技術者名簿!J394="","",技術者名簿!J394)</f>
        <v/>
      </c>
      <c r="V104" s="216" t="str">
        <f>IF(技術者名簿!K394="○",1,"")</f>
        <v/>
      </c>
      <c r="W104" s="216" t="str">
        <f>IF(技術者名簿!L394="○",1,"")</f>
        <v/>
      </c>
    </row>
    <row r="105" spans="1:23" ht="12.95" customHeight="1">
      <c r="A105" s="206" t="s">
        <v>817</v>
      </c>
      <c r="B105" s="207">
        <f t="shared" si="3"/>
        <v>398</v>
      </c>
      <c r="C105" s="208" t="s">
        <v>210</v>
      </c>
      <c r="D105" s="208" t="s">
        <v>436</v>
      </c>
      <c r="E105" s="209">
        <v>99</v>
      </c>
      <c r="F105" s="216" t="str">
        <f>IF(技術者名簿!B398="","",1)</f>
        <v/>
      </c>
      <c r="G105" s="216" t="str">
        <f>IF(技術者名簿!B398="","",技術者名簿!B398)</f>
        <v/>
      </c>
      <c r="H105" s="216" t="str">
        <f>IF(技術者名簿!C398="","",技術者名簿!C398)</f>
        <v/>
      </c>
      <c r="I105" s="216" t="str">
        <f>IF(技術者名簿!D398="","",技術者名簿!D398)</f>
        <v/>
      </c>
      <c r="J105" s="216" t="str">
        <f>IF(技術者名簿!E398="","",技術者名簿!E398)</f>
        <v/>
      </c>
      <c r="K105" s="216" t="str">
        <f>IF(技術者名簿!E398="","",技術者名簿!E399)</f>
        <v/>
      </c>
      <c r="L105" s="216" t="str">
        <f>IF(技術者名簿!E400="","",技術者名簿!E400)</f>
        <v/>
      </c>
      <c r="M105" s="216" t="str">
        <f>IF(技術者名簿!E401="","",技術者名簿!E401)</f>
        <v/>
      </c>
      <c r="N105" s="216" t="str">
        <f>IF(技術者名簿!G398="","",技術者名簿!G398)</f>
        <v/>
      </c>
      <c r="O105" s="216" t="str">
        <f>IF(技術者名簿!G399="","",技術者名簿!G399)</f>
        <v/>
      </c>
      <c r="P105" s="216" t="str">
        <f>IF(技術者名簿!G400="","",技術者名簿!G400)</f>
        <v/>
      </c>
      <c r="Q105" s="216" t="str">
        <f>IF(技術者名簿!G401="","",技術者名簿!G401)</f>
        <v/>
      </c>
      <c r="R105" s="215" t="str">
        <f t="shared" si="2"/>
        <v/>
      </c>
      <c r="S105" s="216" t="str">
        <f>IF(技術者名簿!H398="","",技術者名簿!H398)</f>
        <v/>
      </c>
      <c r="T105" s="216" t="str">
        <f>IF(技術者名簿!I398="","",技術者名簿!I398)</f>
        <v/>
      </c>
      <c r="U105" s="216" t="str">
        <f>IF(技術者名簿!J398="","",技術者名簿!J398)</f>
        <v/>
      </c>
      <c r="V105" s="216" t="str">
        <f>IF(技術者名簿!K398="○",1,"")</f>
        <v/>
      </c>
      <c r="W105" s="216" t="str">
        <f>IF(技術者名簿!L398="○",1,"")</f>
        <v/>
      </c>
    </row>
    <row r="106" spans="1:23" ht="12.95" customHeight="1">
      <c r="A106" s="206" t="s">
        <v>818</v>
      </c>
      <c r="B106" s="207">
        <f t="shared" si="3"/>
        <v>402</v>
      </c>
      <c r="C106" s="208" t="s">
        <v>210</v>
      </c>
      <c r="D106" s="208" t="s">
        <v>436</v>
      </c>
      <c r="E106" s="209">
        <v>100</v>
      </c>
      <c r="F106" s="216" t="str">
        <f>IF(技術者名簿!B402="","",1)</f>
        <v/>
      </c>
      <c r="G106" s="216" t="str">
        <f>IF(技術者名簿!B402="","",技術者名簿!B402)</f>
        <v/>
      </c>
      <c r="H106" s="216" t="str">
        <f>IF(技術者名簿!C402="","",技術者名簿!C402)</f>
        <v/>
      </c>
      <c r="I106" s="216" t="str">
        <f>IF(技術者名簿!D402="","",技術者名簿!D402)</f>
        <v/>
      </c>
      <c r="J106" s="216" t="str">
        <f>IF(技術者名簿!E402="","",技術者名簿!E402)</f>
        <v/>
      </c>
      <c r="K106" s="216" t="str">
        <f>IF(技術者名簿!E402="","",技術者名簿!E403)</f>
        <v/>
      </c>
      <c r="L106" s="216" t="str">
        <f>IF(技術者名簿!E404="","",技術者名簿!E404)</f>
        <v/>
      </c>
      <c r="M106" s="216" t="str">
        <f>IF(技術者名簿!E405="","",技術者名簿!E405)</f>
        <v/>
      </c>
      <c r="N106" s="216" t="str">
        <f>IF(技術者名簿!G402="","",技術者名簿!G402)</f>
        <v/>
      </c>
      <c r="O106" s="216" t="str">
        <f>IF(技術者名簿!G403="","",技術者名簿!G403)</f>
        <v/>
      </c>
      <c r="P106" s="216" t="str">
        <f>IF(技術者名簿!G404="","",技術者名簿!G404)</f>
        <v/>
      </c>
      <c r="Q106" s="216" t="str">
        <f>IF(技術者名簿!G405="","",技術者名簿!G405)</f>
        <v/>
      </c>
      <c r="R106" s="215" t="str">
        <f t="shared" si="2"/>
        <v/>
      </c>
      <c r="S106" s="216" t="str">
        <f>IF(技術者名簿!H402="","",技術者名簿!H402)</f>
        <v/>
      </c>
      <c r="T106" s="216" t="str">
        <f>IF(技術者名簿!I402="","",技術者名簿!I402)</f>
        <v/>
      </c>
      <c r="U106" s="216" t="str">
        <f>IF(技術者名簿!J402="","",技術者名簿!J402)</f>
        <v/>
      </c>
      <c r="V106" s="216" t="str">
        <f>IF(技術者名簿!K402="○",1,"")</f>
        <v/>
      </c>
      <c r="W106" s="216" t="str">
        <f>IF(技術者名簿!L402="○",1,"")</f>
        <v/>
      </c>
    </row>
    <row r="107" spans="1:23" ht="12.95" customHeight="1">
      <c r="A107" s="206" t="s">
        <v>819</v>
      </c>
      <c r="B107" s="207">
        <f t="shared" si="3"/>
        <v>406</v>
      </c>
      <c r="C107" s="208" t="s">
        <v>210</v>
      </c>
      <c r="D107" s="208" t="s">
        <v>436</v>
      </c>
      <c r="E107" s="209">
        <v>101</v>
      </c>
      <c r="F107" s="216" t="str">
        <f>IF(技術者名簿!B406="","",1)</f>
        <v/>
      </c>
      <c r="G107" s="216" t="str">
        <f>IF(技術者名簿!B406="","",技術者名簿!B406)</f>
        <v/>
      </c>
      <c r="H107" s="216" t="str">
        <f>IF(技術者名簿!C406="","",技術者名簿!C406)</f>
        <v/>
      </c>
      <c r="I107" s="216" t="str">
        <f>IF(技術者名簿!D406="","",技術者名簿!D406)</f>
        <v/>
      </c>
      <c r="J107" s="216" t="str">
        <f>IF(技術者名簿!E406="","",技術者名簿!E406)</f>
        <v/>
      </c>
      <c r="K107" s="216" t="str">
        <f>IF(技術者名簿!E406="","",技術者名簿!E407)</f>
        <v/>
      </c>
      <c r="L107" s="216" t="str">
        <f>IF(技術者名簿!E408="","",技術者名簿!E408)</f>
        <v/>
      </c>
      <c r="M107" s="216" t="str">
        <f>IF(技術者名簿!E409="","",技術者名簿!E409)</f>
        <v/>
      </c>
      <c r="N107" s="216" t="str">
        <f>IF(技術者名簿!G406="","",技術者名簿!G406)</f>
        <v/>
      </c>
      <c r="O107" s="216" t="str">
        <f>IF(技術者名簿!G407="","",技術者名簿!G407)</f>
        <v/>
      </c>
      <c r="P107" s="216" t="str">
        <f>IF(技術者名簿!G408="","",技術者名簿!G408)</f>
        <v/>
      </c>
      <c r="Q107" s="216" t="str">
        <f>IF(技術者名簿!G409="","",技術者名簿!G409)</f>
        <v/>
      </c>
      <c r="R107" s="215" t="str">
        <f t="shared" si="2"/>
        <v/>
      </c>
      <c r="S107" s="216" t="str">
        <f>IF(技術者名簿!H406="","",技術者名簿!H406)</f>
        <v/>
      </c>
      <c r="T107" s="216" t="str">
        <f>IF(技術者名簿!I406="","",技術者名簿!I406)</f>
        <v/>
      </c>
      <c r="U107" s="216" t="str">
        <f>IF(技術者名簿!J406="","",技術者名簿!J406)</f>
        <v/>
      </c>
      <c r="V107" s="216" t="str">
        <f>IF(技術者名簿!K406="○",1,"")</f>
        <v/>
      </c>
      <c r="W107" s="216" t="str">
        <f>IF(技術者名簿!L406="○",1,"")</f>
        <v/>
      </c>
    </row>
    <row r="108" spans="1:23" ht="12.95" customHeight="1">
      <c r="A108" s="206" t="s">
        <v>820</v>
      </c>
      <c r="B108" s="207">
        <f t="shared" si="3"/>
        <v>410</v>
      </c>
      <c r="C108" s="208" t="s">
        <v>210</v>
      </c>
      <c r="D108" s="208" t="s">
        <v>436</v>
      </c>
      <c r="E108" s="209">
        <v>102</v>
      </c>
      <c r="F108" s="216" t="str">
        <f>IF(技術者名簿!B410="","",1)</f>
        <v/>
      </c>
      <c r="G108" s="216" t="str">
        <f>IF(技術者名簿!B410="","",技術者名簿!B410)</f>
        <v/>
      </c>
      <c r="H108" s="216" t="str">
        <f>IF(技術者名簿!C410="","",技術者名簿!C410)</f>
        <v/>
      </c>
      <c r="I108" s="216" t="str">
        <f>IF(技術者名簿!D410="","",技術者名簿!D410)</f>
        <v/>
      </c>
      <c r="J108" s="216" t="str">
        <f>IF(技術者名簿!E410="","",技術者名簿!E410)</f>
        <v/>
      </c>
      <c r="K108" s="216" t="str">
        <f>IF(技術者名簿!E410="","",技術者名簿!E411)</f>
        <v/>
      </c>
      <c r="L108" s="216" t="str">
        <f>IF(技術者名簿!E412="","",技術者名簿!E412)</f>
        <v/>
      </c>
      <c r="M108" s="216" t="str">
        <f>IF(技術者名簿!E413="","",技術者名簿!E413)</f>
        <v/>
      </c>
      <c r="N108" s="216" t="str">
        <f>IF(技術者名簿!G410="","",技術者名簿!G410)</f>
        <v/>
      </c>
      <c r="O108" s="216" t="str">
        <f>IF(技術者名簿!G411="","",技術者名簿!G411)</f>
        <v/>
      </c>
      <c r="P108" s="216" t="str">
        <f>IF(技術者名簿!G412="","",技術者名簿!G412)</f>
        <v/>
      </c>
      <c r="Q108" s="216" t="str">
        <f>IF(技術者名簿!G413="","",技術者名簿!G413)</f>
        <v/>
      </c>
      <c r="R108" s="215" t="str">
        <f t="shared" si="2"/>
        <v/>
      </c>
      <c r="S108" s="216" t="str">
        <f>IF(技術者名簿!H410="","",技術者名簿!H410)</f>
        <v/>
      </c>
      <c r="T108" s="216" t="str">
        <f>IF(技術者名簿!I410="","",技術者名簿!I410)</f>
        <v/>
      </c>
      <c r="U108" s="216" t="str">
        <f>IF(技術者名簿!J410="","",技術者名簿!J410)</f>
        <v/>
      </c>
      <c r="V108" s="216" t="str">
        <f>IF(技術者名簿!K410="○",1,"")</f>
        <v/>
      </c>
      <c r="W108" s="216" t="str">
        <f>IF(技術者名簿!L410="○",1,"")</f>
        <v/>
      </c>
    </row>
    <row r="109" spans="1:23" ht="12.95" customHeight="1">
      <c r="A109" s="206" t="s">
        <v>821</v>
      </c>
      <c r="B109" s="207">
        <f t="shared" si="3"/>
        <v>414</v>
      </c>
      <c r="C109" s="208" t="s">
        <v>210</v>
      </c>
      <c r="D109" s="208" t="s">
        <v>436</v>
      </c>
      <c r="E109" s="209">
        <v>103</v>
      </c>
      <c r="F109" s="216" t="str">
        <f>IF(技術者名簿!B414="","",1)</f>
        <v/>
      </c>
      <c r="G109" s="216" t="str">
        <f>IF(技術者名簿!B414="","",技術者名簿!B414)</f>
        <v/>
      </c>
      <c r="H109" s="216" t="str">
        <f>IF(技術者名簿!C414="","",技術者名簿!C414)</f>
        <v/>
      </c>
      <c r="I109" s="216" t="str">
        <f>IF(技術者名簿!D414="","",技術者名簿!D414)</f>
        <v/>
      </c>
      <c r="J109" s="216" t="str">
        <f>IF(技術者名簿!E414="","",技術者名簿!E414)</f>
        <v/>
      </c>
      <c r="K109" s="216" t="str">
        <f>IF(技術者名簿!E414="","",技術者名簿!E415)</f>
        <v/>
      </c>
      <c r="L109" s="216" t="str">
        <f>IF(技術者名簿!E416="","",技術者名簿!E416)</f>
        <v/>
      </c>
      <c r="M109" s="216" t="str">
        <f>IF(技術者名簿!E417="","",技術者名簿!E417)</f>
        <v/>
      </c>
      <c r="N109" s="216" t="str">
        <f>IF(技術者名簿!G414="","",技術者名簿!G414)</f>
        <v/>
      </c>
      <c r="O109" s="216" t="str">
        <f>IF(技術者名簿!G415="","",技術者名簿!G415)</f>
        <v/>
      </c>
      <c r="P109" s="216" t="str">
        <f>IF(技術者名簿!G416="","",技術者名簿!G416)</f>
        <v/>
      </c>
      <c r="Q109" s="216" t="str">
        <f>IF(技術者名簿!G417="","",技術者名簿!G417)</f>
        <v/>
      </c>
      <c r="R109" s="215" t="str">
        <f t="shared" si="2"/>
        <v/>
      </c>
      <c r="S109" s="216" t="str">
        <f>IF(技術者名簿!H414="","",技術者名簿!H414)</f>
        <v/>
      </c>
      <c r="T109" s="216" t="str">
        <f>IF(技術者名簿!I414="","",技術者名簿!I414)</f>
        <v/>
      </c>
      <c r="U109" s="216" t="str">
        <f>IF(技術者名簿!J414="","",技術者名簿!J414)</f>
        <v/>
      </c>
      <c r="V109" s="216" t="str">
        <f>IF(技術者名簿!K414="○",1,"")</f>
        <v/>
      </c>
      <c r="W109" s="216" t="str">
        <f>IF(技術者名簿!L414="○",1,"")</f>
        <v/>
      </c>
    </row>
    <row r="110" spans="1:23" ht="12.95" customHeight="1">
      <c r="A110" s="206" t="s">
        <v>822</v>
      </c>
      <c r="B110" s="207">
        <f t="shared" si="3"/>
        <v>418</v>
      </c>
      <c r="C110" s="208" t="s">
        <v>210</v>
      </c>
      <c r="D110" s="208" t="s">
        <v>436</v>
      </c>
      <c r="E110" s="209">
        <v>104</v>
      </c>
      <c r="F110" s="216" t="str">
        <f>IF(技術者名簿!B418="","",1)</f>
        <v/>
      </c>
      <c r="G110" s="216" t="str">
        <f>IF(技術者名簿!B418="","",技術者名簿!B418)</f>
        <v/>
      </c>
      <c r="H110" s="216" t="str">
        <f>IF(技術者名簿!C418="","",技術者名簿!C418)</f>
        <v/>
      </c>
      <c r="I110" s="216" t="str">
        <f>IF(技術者名簿!D418="","",技術者名簿!D418)</f>
        <v/>
      </c>
      <c r="J110" s="216" t="str">
        <f>IF(技術者名簿!E418="","",技術者名簿!E418)</f>
        <v/>
      </c>
      <c r="K110" s="216" t="str">
        <f>IF(技術者名簿!E418="","",技術者名簿!E419)</f>
        <v/>
      </c>
      <c r="L110" s="216" t="str">
        <f>IF(技術者名簿!E420="","",技術者名簿!E420)</f>
        <v/>
      </c>
      <c r="M110" s="216" t="str">
        <f>IF(技術者名簿!E421="","",技術者名簿!E421)</f>
        <v/>
      </c>
      <c r="N110" s="216" t="str">
        <f>IF(技術者名簿!G418="","",技術者名簿!G418)</f>
        <v/>
      </c>
      <c r="O110" s="216" t="str">
        <f>IF(技術者名簿!G419="","",技術者名簿!G419)</f>
        <v/>
      </c>
      <c r="P110" s="216" t="str">
        <f>IF(技術者名簿!G420="","",技術者名簿!G420)</f>
        <v/>
      </c>
      <c r="Q110" s="216" t="str">
        <f>IF(技術者名簿!G421="","",技術者名簿!G421)</f>
        <v/>
      </c>
      <c r="R110" s="215" t="str">
        <f t="shared" si="2"/>
        <v/>
      </c>
      <c r="S110" s="216" t="str">
        <f>IF(技術者名簿!H418="","",技術者名簿!H418)</f>
        <v/>
      </c>
      <c r="T110" s="216" t="str">
        <f>IF(技術者名簿!I418="","",技術者名簿!I418)</f>
        <v/>
      </c>
      <c r="U110" s="216" t="str">
        <f>IF(技術者名簿!J418="","",技術者名簿!J418)</f>
        <v/>
      </c>
      <c r="V110" s="216" t="str">
        <f>IF(技術者名簿!K418="○",1,"")</f>
        <v/>
      </c>
      <c r="W110" s="216" t="str">
        <f>IF(技術者名簿!L418="○",1,"")</f>
        <v/>
      </c>
    </row>
    <row r="111" spans="1:23" ht="12.95" customHeight="1">
      <c r="A111" s="206" t="s">
        <v>823</v>
      </c>
      <c r="B111" s="207">
        <f t="shared" si="3"/>
        <v>422</v>
      </c>
      <c r="C111" s="208" t="s">
        <v>210</v>
      </c>
      <c r="D111" s="208" t="s">
        <v>436</v>
      </c>
      <c r="E111" s="209">
        <v>105</v>
      </c>
      <c r="F111" s="216" t="str">
        <f>IF(技術者名簿!B422="","",1)</f>
        <v/>
      </c>
      <c r="G111" s="216" t="str">
        <f>IF(技術者名簿!B422="","",技術者名簿!B422)</f>
        <v/>
      </c>
      <c r="H111" s="216" t="str">
        <f>IF(技術者名簿!C422="","",技術者名簿!C422)</f>
        <v/>
      </c>
      <c r="I111" s="216" t="str">
        <f>IF(技術者名簿!D422="","",技術者名簿!D422)</f>
        <v/>
      </c>
      <c r="J111" s="216" t="str">
        <f>IF(技術者名簿!E422="","",技術者名簿!E422)</f>
        <v/>
      </c>
      <c r="K111" s="216" t="str">
        <f>IF(技術者名簿!E422="","",技術者名簿!E423)</f>
        <v/>
      </c>
      <c r="L111" s="216" t="str">
        <f>IF(技術者名簿!E424="","",技術者名簿!E424)</f>
        <v/>
      </c>
      <c r="M111" s="216" t="str">
        <f>IF(技術者名簿!E425="","",技術者名簿!E425)</f>
        <v/>
      </c>
      <c r="N111" s="216" t="str">
        <f>IF(技術者名簿!G422="","",技術者名簿!G422)</f>
        <v/>
      </c>
      <c r="O111" s="216" t="str">
        <f>IF(技術者名簿!G423="","",技術者名簿!G423)</f>
        <v/>
      </c>
      <c r="P111" s="216" t="str">
        <f>IF(技術者名簿!G424="","",技術者名簿!G424)</f>
        <v/>
      </c>
      <c r="Q111" s="216" t="str">
        <f>IF(技術者名簿!G425="","",技術者名簿!G425)</f>
        <v/>
      </c>
      <c r="R111" s="215" t="str">
        <f t="shared" si="2"/>
        <v/>
      </c>
      <c r="S111" s="216" t="str">
        <f>IF(技術者名簿!H422="","",技術者名簿!H422)</f>
        <v/>
      </c>
      <c r="T111" s="216" t="str">
        <f>IF(技術者名簿!I422="","",技術者名簿!I422)</f>
        <v/>
      </c>
      <c r="U111" s="216" t="str">
        <f>IF(技術者名簿!J422="","",技術者名簿!J422)</f>
        <v/>
      </c>
      <c r="V111" s="216" t="str">
        <f>IF(技術者名簿!K422="○",1,"")</f>
        <v/>
      </c>
      <c r="W111" s="216" t="str">
        <f>IF(技術者名簿!L422="○",1,"")</f>
        <v/>
      </c>
    </row>
    <row r="112" spans="1:23" ht="12.95" customHeight="1">
      <c r="A112" s="206" t="s">
        <v>824</v>
      </c>
      <c r="B112" s="207">
        <f t="shared" si="3"/>
        <v>426</v>
      </c>
      <c r="C112" s="208" t="s">
        <v>210</v>
      </c>
      <c r="D112" s="208" t="s">
        <v>436</v>
      </c>
      <c r="E112" s="209">
        <v>106</v>
      </c>
      <c r="F112" s="216" t="str">
        <f>IF(技術者名簿!B426="","",1)</f>
        <v/>
      </c>
      <c r="G112" s="216" t="str">
        <f>IF(技術者名簿!B426="","",技術者名簿!B426)</f>
        <v/>
      </c>
      <c r="H112" s="216" t="str">
        <f>IF(技術者名簿!C426="","",技術者名簿!C426)</f>
        <v/>
      </c>
      <c r="I112" s="216" t="str">
        <f>IF(技術者名簿!D426="","",技術者名簿!D426)</f>
        <v/>
      </c>
      <c r="J112" s="216" t="str">
        <f>IF(技術者名簿!E426="","",技術者名簿!E426)</f>
        <v/>
      </c>
      <c r="K112" s="216" t="str">
        <f>IF(技術者名簿!E426="","",技術者名簿!E427)</f>
        <v/>
      </c>
      <c r="L112" s="216" t="str">
        <f>IF(技術者名簿!E428="","",技術者名簿!E428)</f>
        <v/>
      </c>
      <c r="M112" s="216" t="str">
        <f>IF(技術者名簿!E429="","",技術者名簿!E429)</f>
        <v/>
      </c>
      <c r="N112" s="216" t="str">
        <f>IF(技術者名簿!G426="","",技術者名簿!G426)</f>
        <v/>
      </c>
      <c r="O112" s="216" t="str">
        <f>IF(技術者名簿!G427="","",技術者名簿!G427)</f>
        <v/>
      </c>
      <c r="P112" s="216" t="str">
        <f>IF(技術者名簿!G428="","",技術者名簿!G428)</f>
        <v/>
      </c>
      <c r="Q112" s="216" t="str">
        <f>IF(技術者名簿!G429="","",技術者名簿!G429)</f>
        <v/>
      </c>
      <c r="R112" s="215" t="str">
        <f t="shared" si="2"/>
        <v/>
      </c>
      <c r="S112" s="216" t="str">
        <f>IF(技術者名簿!H426="","",技術者名簿!H426)</f>
        <v/>
      </c>
      <c r="T112" s="216" t="str">
        <f>IF(技術者名簿!I426="","",技術者名簿!I426)</f>
        <v/>
      </c>
      <c r="U112" s="216" t="str">
        <f>IF(技術者名簿!J426="","",技術者名簿!J426)</f>
        <v/>
      </c>
      <c r="V112" s="216" t="str">
        <f>IF(技術者名簿!K426="○",1,"")</f>
        <v/>
      </c>
      <c r="W112" s="216" t="str">
        <f>IF(技術者名簿!L426="○",1,"")</f>
        <v/>
      </c>
    </row>
    <row r="113" spans="1:23" ht="12.95" customHeight="1">
      <c r="A113" s="206" t="s">
        <v>825</v>
      </c>
      <c r="B113" s="207">
        <f t="shared" si="3"/>
        <v>430</v>
      </c>
      <c r="C113" s="208" t="s">
        <v>210</v>
      </c>
      <c r="D113" s="208" t="s">
        <v>436</v>
      </c>
      <c r="E113" s="209">
        <v>107</v>
      </c>
      <c r="F113" s="216" t="str">
        <f>IF(技術者名簿!B430="","",1)</f>
        <v/>
      </c>
      <c r="G113" s="216" t="str">
        <f>IF(技術者名簿!B430="","",技術者名簿!B430)</f>
        <v/>
      </c>
      <c r="H113" s="216" t="str">
        <f>IF(技術者名簿!C430="","",技術者名簿!C430)</f>
        <v/>
      </c>
      <c r="I113" s="216" t="str">
        <f>IF(技術者名簿!D430="","",技術者名簿!D430)</f>
        <v/>
      </c>
      <c r="J113" s="216" t="str">
        <f>IF(技術者名簿!E430="","",技術者名簿!E430)</f>
        <v/>
      </c>
      <c r="K113" s="216" t="str">
        <f>IF(技術者名簿!E430="","",技術者名簿!E431)</f>
        <v/>
      </c>
      <c r="L113" s="216" t="str">
        <f>IF(技術者名簿!E432="","",技術者名簿!E432)</f>
        <v/>
      </c>
      <c r="M113" s="216" t="str">
        <f>IF(技術者名簿!E433="","",技術者名簿!E433)</f>
        <v/>
      </c>
      <c r="N113" s="216" t="str">
        <f>IF(技術者名簿!G430="","",技術者名簿!G430)</f>
        <v/>
      </c>
      <c r="O113" s="216" t="str">
        <f>IF(技術者名簿!G431="","",技術者名簿!G431)</f>
        <v/>
      </c>
      <c r="P113" s="216" t="str">
        <f>IF(技術者名簿!G432="","",技術者名簿!G432)</f>
        <v/>
      </c>
      <c r="Q113" s="216" t="str">
        <f>IF(技術者名簿!G433="","",技術者名簿!G433)</f>
        <v/>
      </c>
      <c r="R113" s="215" t="str">
        <f t="shared" si="2"/>
        <v/>
      </c>
      <c r="S113" s="216" t="str">
        <f>IF(技術者名簿!H430="","",技術者名簿!H430)</f>
        <v/>
      </c>
      <c r="T113" s="216" t="str">
        <f>IF(技術者名簿!I430="","",技術者名簿!I430)</f>
        <v/>
      </c>
      <c r="U113" s="216" t="str">
        <f>IF(技術者名簿!J430="","",技術者名簿!J430)</f>
        <v/>
      </c>
      <c r="V113" s="216" t="str">
        <f>IF(技術者名簿!K430="○",1,"")</f>
        <v/>
      </c>
      <c r="W113" s="216" t="str">
        <f>IF(技術者名簿!L430="○",1,"")</f>
        <v/>
      </c>
    </row>
    <row r="114" spans="1:23" ht="12.95" customHeight="1">
      <c r="A114" s="206" t="s">
        <v>826</v>
      </c>
      <c r="B114" s="207">
        <f t="shared" si="3"/>
        <v>434</v>
      </c>
      <c r="C114" s="208" t="s">
        <v>210</v>
      </c>
      <c r="D114" s="208" t="s">
        <v>436</v>
      </c>
      <c r="E114" s="209">
        <v>108</v>
      </c>
      <c r="F114" s="216" t="str">
        <f>IF(技術者名簿!B434="","",1)</f>
        <v/>
      </c>
      <c r="G114" s="216" t="str">
        <f>IF(技術者名簿!B434="","",技術者名簿!B434)</f>
        <v/>
      </c>
      <c r="H114" s="216" t="str">
        <f>IF(技術者名簿!C434="","",技術者名簿!C434)</f>
        <v/>
      </c>
      <c r="I114" s="216" t="str">
        <f>IF(技術者名簿!D434="","",技術者名簿!D434)</f>
        <v/>
      </c>
      <c r="J114" s="216" t="str">
        <f>IF(技術者名簿!E434="","",技術者名簿!E434)</f>
        <v/>
      </c>
      <c r="K114" s="216" t="str">
        <f>IF(技術者名簿!E434="","",技術者名簿!E435)</f>
        <v/>
      </c>
      <c r="L114" s="216" t="str">
        <f>IF(技術者名簿!E436="","",技術者名簿!E436)</f>
        <v/>
      </c>
      <c r="M114" s="216" t="str">
        <f>IF(技術者名簿!E437="","",技術者名簿!E437)</f>
        <v/>
      </c>
      <c r="N114" s="216" t="str">
        <f>IF(技術者名簿!G434="","",技術者名簿!G434)</f>
        <v/>
      </c>
      <c r="O114" s="216" t="str">
        <f>IF(技術者名簿!G435="","",技術者名簿!G435)</f>
        <v/>
      </c>
      <c r="P114" s="216" t="str">
        <f>IF(技術者名簿!G436="","",技術者名簿!G436)</f>
        <v/>
      </c>
      <c r="Q114" s="216" t="str">
        <f>IF(技術者名簿!G437="","",技術者名簿!G437)</f>
        <v/>
      </c>
      <c r="R114" s="215" t="str">
        <f t="shared" si="2"/>
        <v/>
      </c>
      <c r="S114" s="216" t="str">
        <f>IF(技術者名簿!H434="","",技術者名簿!H434)</f>
        <v/>
      </c>
      <c r="T114" s="216" t="str">
        <f>IF(技術者名簿!I434="","",技術者名簿!I434)</f>
        <v/>
      </c>
      <c r="U114" s="216" t="str">
        <f>IF(技術者名簿!J434="","",技術者名簿!J434)</f>
        <v/>
      </c>
      <c r="V114" s="216" t="str">
        <f>IF(技術者名簿!K434="○",1,"")</f>
        <v/>
      </c>
      <c r="W114" s="216" t="str">
        <f>IF(技術者名簿!L434="○",1,"")</f>
        <v/>
      </c>
    </row>
    <row r="115" spans="1:23" ht="12.95" customHeight="1">
      <c r="A115" s="206" t="s">
        <v>827</v>
      </c>
      <c r="B115" s="207">
        <f t="shared" si="3"/>
        <v>438</v>
      </c>
      <c r="C115" s="208" t="s">
        <v>210</v>
      </c>
      <c r="D115" s="208" t="s">
        <v>436</v>
      </c>
      <c r="E115" s="209">
        <v>109</v>
      </c>
      <c r="F115" s="216" t="str">
        <f>IF(技術者名簿!B438="","",1)</f>
        <v/>
      </c>
      <c r="G115" s="216" t="str">
        <f>IF(技術者名簿!B438="","",技術者名簿!B438)</f>
        <v/>
      </c>
      <c r="H115" s="216" t="str">
        <f>IF(技術者名簿!C438="","",技術者名簿!C438)</f>
        <v/>
      </c>
      <c r="I115" s="216" t="str">
        <f>IF(技術者名簿!D438="","",技術者名簿!D438)</f>
        <v/>
      </c>
      <c r="J115" s="216" t="str">
        <f>IF(技術者名簿!E438="","",技術者名簿!E438)</f>
        <v/>
      </c>
      <c r="K115" s="216" t="str">
        <f>IF(技術者名簿!E438="","",技術者名簿!E439)</f>
        <v/>
      </c>
      <c r="L115" s="216" t="str">
        <f>IF(技術者名簿!E440="","",技術者名簿!E440)</f>
        <v/>
      </c>
      <c r="M115" s="216" t="str">
        <f>IF(技術者名簿!E441="","",技術者名簿!E441)</f>
        <v/>
      </c>
      <c r="N115" s="216" t="str">
        <f>IF(技術者名簿!G438="","",技術者名簿!G438)</f>
        <v/>
      </c>
      <c r="O115" s="216" t="str">
        <f>IF(技術者名簿!G439="","",技術者名簿!G439)</f>
        <v/>
      </c>
      <c r="P115" s="216" t="str">
        <f>IF(技術者名簿!G440="","",技術者名簿!G440)</f>
        <v/>
      </c>
      <c r="Q115" s="216" t="str">
        <f>IF(技術者名簿!G441="","",技術者名簿!G441)</f>
        <v/>
      </c>
      <c r="R115" s="215" t="str">
        <f t="shared" si="2"/>
        <v/>
      </c>
      <c r="S115" s="216" t="str">
        <f>IF(技術者名簿!H438="","",技術者名簿!H438)</f>
        <v/>
      </c>
      <c r="T115" s="216" t="str">
        <f>IF(技術者名簿!I438="","",技術者名簿!I438)</f>
        <v/>
      </c>
      <c r="U115" s="216" t="str">
        <f>IF(技術者名簿!J438="","",技術者名簿!J438)</f>
        <v/>
      </c>
      <c r="V115" s="216" t="str">
        <f>IF(技術者名簿!K438="○",1,"")</f>
        <v/>
      </c>
      <c r="W115" s="216" t="str">
        <f>IF(技術者名簿!L438="○",1,"")</f>
        <v/>
      </c>
    </row>
    <row r="116" spans="1:23" ht="12.95" customHeight="1">
      <c r="A116" s="206" t="s">
        <v>828</v>
      </c>
      <c r="B116" s="207">
        <f t="shared" si="3"/>
        <v>442</v>
      </c>
      <c r="C116" s="208" t="s">
        <v>210</v>
      </c>
      <c r="D116" s="208" t="s">
        <v>436</v>
      </c>
      <c r="E116" s="209">
        <v>110</v>
      </c>
      <c r="F116" s="216" t="str">
        <f>IF(技術者名簿!B442="","",1)</f>
        <v/>
      </c>
      <c r="G116" s="216" t="str">
        <f>IF(技術者名簿!B442="","",技術者名簿!B442)</f>
        <v/>
      </c>
      <c r="H116" s="216" t="str">
        <f>IF(技術者名簿!C442="","",技術者名簿!C442)</f>
        <v/>
      </c>
      <c r="I116" s="216" t="str">
        <f>IF(技術者名簿!D442="","",技術者名簿!D442)</f>
        <v/>
      </c>
      <c r="J116" s="216" t="str">
        <f>IF(技術者名簿!E442="","",技術者名簿!E442)</f>
        <v/>
      </c>
      <c r="K116" s="216" t="str">
        <f>IF(技術者名簿!E442="","",技術者名簿!E443)</f>
        <v/>
      </c>
      <c r="L116" s="216" t="str">
        <f>IF(技術者名簿!E444="","",技術者名簿!E444)</f>
        <v/>
      </c>
      <c r="M116" s="216" t="str">
        <f>IF(技術者名簿!E445="","",技術者名簿!E445)</f>
        <v/>
      </c>
      <c r="N116" s="216" t="str">
        <f>IF(技術者名簿!G442="","",技術者名簿!G442)</f>
        <v/>
      </c>
      <c r="O116" s="216" t="str">
        <f>IF(技術者名簿!G443="","",技術者名簿!G443)</f>
        <v/>
      </c>
      <c r="P116" s="216" t="str">
        <f>IF(技術者名簿!G444="","",技術者名簿!G444)</f>
        <v/>
      </c>
      <c r="Q116" s="216" t="str">
        <f>IF(技術者名簿!G445="","",技術者名簿!G445)</f>
        <v/>
      </c>
      <c r="R116" s="215" t="str">
        <f t="shared" si="2"/>
        <v/>
      </c>
      <c r="S116" s="216" t="str">
        <f>IF(技術者名簿!H442="","",技術者名簿!H442)</f>
        <v/>
      </c>
      <c r="T116" s="216" t="str">
        <f>IF(技術者名簿!I442="","",技術者名簿!I442)</f>
        <v/>
      </c>
      <c r="U116" s="216" t="str">
        <f>IF(技術者名簿!J442="","",技術者名簿!J442)</f>
        <v/>
      </c>
      <c r="V116" s="216" t="str">
        <f>IF(技術者名簿!K442="○",1,"")</f>
        <v/>
      </c>
      <c r="W116" s="216" t="str">
        <f>IF(技術者名簿!L442="○",1,"")</f>
        <v/>
      </c>
    </row>
    <row r="117" spans="1:23" ht="12.95" customHeight="1">
      <c r="A117" s="206" t="s">
        <v>829</v>
      </c>
      <c r="B117" s="207">
        <f t="shared" si="3"/>
        <v>446</v>
      </c>
      <c r="C117" s="208" t="s">
        <v>210</v>
      </c>
      <c r="D117" s="208" t="s">
        <v>436</v>
      </c>
      <c r="E117" s="209">
        <v>111</v>
      </c>
      <c r="F117" s="216" t="str">
        <f>IF(技術者名簿!B446="","",1)</f>
        <v/>
      </c>
      <c r="G117" s="216" t="str">
        <f>IF(技術者名簿!B446="","",技術者名簿!B446)</f>
        <v/>
      </c>
      <c r="H117" s="216" t="str">
        <f>IF(技術者名簿!C446="","",技術者名簿!C446)</f>
        <v/>
      </c>
      <c r="I117" s="216" t="str">
        <f>IF(技術者名簿!D446="","",技術者名簿!D446)</f>
        <v/>
      </c>
      <c r="J117" s="216" t="str">
        <f>IF(技術者名簿!E446="","",技術者名簿!E446)</f>
        <v/>
      </c>
      <c r="K117" s="216" t="str">
        <f>IF(技術者名簿!E446="","",技術者名簿!E447)</f>
        <v/>
      </c>
      <c r="L117" s="216" t="str">
        <f>IF(技術者名簿!E448="","",技術者名簿!E448)</f>
        <v/>
      </c>
      <c r="M117" s="216" t="str">
        <f>IF(技術者名簿!E449="","",技術者名簿!E449)</f>
        <v/>
      </c>
      <c r="N117" s="216" t="str">
        <f>IF(技術者名簿!G446="","",技術者名簿!G446)</f>
        <v/>
      </c>
      <c r="O117" s="216" t="str">
        <f>IF(技術者名簿!G447="","",技術者名簿!G447)</f>
        <v/>
      </c>
      <c r="P117" s="216" t="str">
        <f>IF(技術者名簿!G448="","",技術者名簿!G448)</f>
        <v/>
      </c>
      <c r="Q117" s="216" t="str">
        <f>IF(技術者名簿!G449="","",技術者名簿!G449)</f>
        <v/>
      </c>
      <c r="R117" s="215" t="str">
        <f t="shared" si="2"/>
        <v/>
      </c>
      <c r="S117" s="216" t="str">
        <f>IF(技術者名簿!H446="","",技術者名簿!H446)</f>
        <v/>
      </c>
      <c r="T117" s="216" t="str">
        <f>IF(技術者名簿!I446="","",技術者名簿!I446)</f>
        <v/>
      </c>
      <c r="U117" s="216" t="str">
        <f>IF(技術者名簿!J446="","",技術者名簿!J446)</f>
        <v/>
      </c>
      <c r="V117" s="216" t="str">
        <f>IF(技術者名簿!K446="○",1,"")</f>
        <v/>
      </c>
      <c r="W117" s="216" t="str">
        <f>IF(技術者名簿!L446="○",1,"")</f>
        <v/>
      </c>
    </row>
    <row r="118" spans="1:23" ht="12.95" customHeight="1">
      <c r="A118" s="206" t="s">
        <v>830</v>
      </c>
      <c r="B118" s="207">
        <f t="shared" si="3"/>
        <v>450</v>
      </c>
      <c r="C118" s="208" t="s">
        <v>210</v>
      </c>
      <c r="D118" s="208" t="s">
        <v>436</v>
      </c>
      <c r="E118" s="209">
        <v>112</v>
      </c>
      <c r="F118" s="216" t="str">
        <f>IF(技術者名簿!B450="","",1)</f>
        <v/>
      </c>
      <c r="G118" s="216" t="str">
        <f>IF(技術者名簿!B450="","",技術者名簿!B450)</f>
        <v/>
      </c>
      <c r="H118" s="216" t="str">
        <f>IF(技術者名簿!C450="","",技術者名簿!C450)</f>
        <v/>
      </c>
      <c r="I118" s="216" t="str">
        <f>IF(技術者名簿!D450="","",技術者名簿!D450)</f>
        <v/>
      </c>
      <c r="J118" s="216" t="str">
        <f>IF(技術者名簿!E450="","",技術者名簿!E450)</f>
        <v/>
      </c>
      <c r="K118" s="216" t="str">
        <f>IF(技術者名簿!E450="","",技術者名簿!E451)</f>
        <v/>
      </c>
      <c r="L118" s="216" t="str">
        <f>IF(技術者名簿!E452="","",技術者名簿!E452)</f>
        <v/>
      </c>
      <c r="M118" s="216" t="str">
        <f>IF(技術者名簿!E453="","",技術者名簿!E453)</f>
        <v/>
      </c>
      <c r="N118" s="216" t="str">
        <f>IF(技術者名簿!G450="","",技術者名簿!G450)</f>
        <v/>
      </c>
      <c r="O118" s="216" t="str">
        <f>IF(技術者名簿!G451="","",技術者名簿!G451)</f>
        <v/>
      </c>
      <c r="P118" s="216" t="str">
        <f>IF(技術者名簿!G452="","",技術者名簿!G452)</f>
        <v/>
      </c>
      <c r="Q118" s="216" t="str">
        <f>IF(技術者名簿!G453="","",技術者名簿!G453)</f>
        <v/>
      </c>
      <c r="R118" s="215" t="str">
        <f t="shared" si="2"/>
        <v/>
      </c>
      <c r="S118" s="216" t="str">
        <f>IF(技術者名簿!H450="","",技術者名簿!H450)</f>
        <v/>
      </c>
      <c r="T118" s="216" t="str">
        <f>IF(技術者名簿!I450="","",技術者名簿!I450)</f>
        <v/>
      </c>
      <c r="U118" s="216" t="str">
        <f>IF(技術者名簿!J450="","",技術者名簿!J450)</f>
        <v/>
      </c>
      <c r="V118" s="216" t="str">
        <f>IF(技術者名簿!K450="○",1,"")</f>
        <v/>
      </c>
      <c r="W118" s="216" t="str">
        <f>IF(技術者名簿!L450="○",1,"")</f>
        <v/>
      </c>
    </row>
    <row r="119" spans="1:23" ht="12.95" customHeight="1">
      <c r="A119" s="206" t="s">
        <v>831</v>
      </c>
      <c r="B119" s="207">
        <f t="shared" si="3"/>
        <v>454</v>
      </c>
      <c r="C119" s="208" t="s">
        <v>210</v>
      </c>
      <c r="D119" s="208" t="s">
        <v>436</v>
      </c>
      <c r="E119" s="209">
        <v>113</v>
      </c>
      <c r="F119" s="216" t="str">
        <f>IF(技術者名簿!B454="","",1)</f>
        <v/>
      </c>
      <c r="G119" s="216" t="str">
        <f>IF(技術者名簿!B454="","",技術者名簿!B454)</f>
        <v/>
      </c>
      <c r="H119" s="216" t="str">
        <f>IF(技術者名簿!C454="","",技術者名簿!C454)</f>
        <v/>
      </c>
      <c r="I119" s="216" t="str">
        <f>IF(技術者名簿!D454="","",技術者名簿!D454)</f>
        <v/>
      </c>
      <c r="J119" s="216" t="str">
        <f>IF(技術者名簿!E454="","",技術者名簿!E454)</f>
        <v/>
      </c>
      <c r="K119" s="216" t="str">
        <f>IF(技術者名簿!E454="","",技術者名簿!E455)</f>
        <v/>
      </c>
      <c r="L119" s="216" t="str">
        <f>IF(技術者名簿!E456="","",技術者名簿!E456)</f>
        <v/>
      </c>
      <c r="M119" s="216" t="str">
        <f>IF(技術者名簿!E457="","",技術者名簿!E457)</f>
        <v/>
      </c>
      <c r="N119" s="216" t="str">
        <f>IF(技術者名簿!G454="","",技術者名簿!G454)</f>
        <v/>
      </c>
      <c r="O119" s="216" t="str">
        <f>IF(技術者名簿!G455="","",技術者名簿!G455)</f>
        <v/>
      </c>
      <c r="P119" s="216" t="str">
        <f>IF(技術者名簿!G456="","",技術者名簿!G456)</f>
        <v/>
      </c>
      <c r="Q119" s="216" t="str">
        <f>IF(技術者名簿!G457="","",技術者名簿!G457)</f>
        <v/>
      </c>
      <c r="R119" s="215" t="str">
        <f t="shared" si="2"/>
        <v/>
      </c>
      <c r="S119" s="216" t="str">
        <f>IF(技術者名簿!H454="","",技術者名簿!H454)</f>
        <v/>
      </c>
      <c r="T119" s="216" t="str">
        <f>IF(技術者名簿!I454="","",技術者名簿!I454)</f>
        <v/>
      </c>
      <c r="U119" s="216" t="str">
        <f>IF(技術者名簿!J454="","",技術者名簿!J454)</f>
        <v/>
      </c>
      <c r="V119" s="216" t="str">
        <f>IF(技術者名簿!K454="○",1,"")</f>
        <v/>
      </c>
      <c r="W119" s="216" t="str">
        <f>IF(技術者名簿!L454="○",1,"")</f>
        <v/>
      </c>
    </row>
    <row r="120" spans="1:23" ht="12.95" customHeight="1">
      <c r="A120" s="206" t="s">
        <v>832</v>
      </c>
      <c r="B120" s="207">
        <f t="shared" si="3"/>
        <v>458</v>
      </c>
      <c r="C120" s="208" t="s">
        <v>210</v>
      </c>
      <c r="D120" s="208" t="s">
        <v>436</v>
      </c>
      <c r="E120" s="209">
        <v>114</v>
      </c>
      <c r="F120" s="216" t="str">
        <f>IF(技術者名簿!B458="","",1)</f>
        <v/>
      </c>
      <c r="G120" s="216" t="str">
        <f>IF(技術者名簿!B458="","",技術者名簿!B458)</f>
        <v/>
      </c>
      <c r="H120" s="216" t="str">
        <f>IF(技術者名簿!C458="","",技術者名簿!C458)</f>
        <v/>
      </c>
      <c r="I120" s="216" t="str">
        <f>IF(技術者名簿!D458="","",技術者名簿!D458)</f>
        <v/>
      </c>
      <c r="J120" s="216" t="str">
        <f>IF(技術者名簿!E458="","",技術者名簿!E458)</f>
        <v/>
      </c>
      <c r="K120" s="216" t="str">
        <f>IF(技術者名簿!E458="","",技術者名簿!E459)</f>
        <v/>
      </c>
      <c r="L120" s="216" t="str">
        <f>IF(技術者名簿!E460="","",技術者名簿!E460)</f>
        <v/>
      </c>
      <c r="M120" s="216" t="str">
        <f>IF(技術者名簿!E461="","",技術者名簿!E461)</f>
        <v/>
      </c>
      <c r="N120" s="216" t="str">
        <f>IF(技術者名簿!G458="","",技術者名簿!G458)</f>
        <v/>
      </c>
      <c r="O120" s="216" t="str">
        <f>IF(技術者名簿!G459="","",技術者名簿!G459)</f>
        <v/>
      </c>
      <c r="P120" s="216" t="str">
        <f>IF(技術者名簿!G460="","",技術者名簿!G460)</f>
        <v/>
      </c>
      <c r="Q120" s="216" t="str">
        <f>IF(技術者名簿!G461="","",技術者名簿!G461)</f>
        <v/>
      </c>
      <c r="R120" s="215" t="str">
        <f t="shared" si="2"/>
        <v/>
      </c>
      <c r="S120" s="216" t="str">
        <f>IF(技術者名簿!H458="","",技術者名簿!H458)</f>
        <v/>
      </c>
      <c r="T120" s="216" t="str">
        <f>IF(技術者名簿!I458="","",技術者名簿!I458)</f>
        <v/>
      </c>
      <c r="U120" s="216" t="str">
        <f>IF(技術者名簿!J458="","",技術者名簿!J458)</f>
        <v/>
      </c>
      <c r="V120" s="216" t="str">
        <f>IF(技術者名簿!K458="○",1,"")</f>
        <v/>
      </c>
      <c r="W120" s="216" t="str">
        <f>IF(技術者名簿!L458="○",1,"")</f>
        <v/>
      </c>
    </row>
    <row r="121" spans="1:23" ht="12.95" customHeight="1">
      <c r="A121" s="206" t="s">
        <v>833</v>
      </c>
      <c r="B121" s="207">
        <f t="shared" si="3"/>
        <v>462</v>
      </c>
      <c r="C121" s="208" t="s">
        <v>210</v>
      </c>
      <c r="D121" s="208" t="s">
        <v>436</v>
      </c>
      <c r="E121" s="209">
        <v>115</v>
      </c>
      <c r="F121" s="216" t="str">
        <f>IF(技術者名簿!B462="","",1)</f>
        <v/>
      </c>
      <c r="G121" s="216" t="str">
        <f>IF(技術者名簿!B462="","",技術者名簿!B462)</f>
        <v/>
      </c>
      <c r="H121" s="216" t="str">
        <f>IF(技術者名簿!C462="","",技術者名簿!C462)</f>
        <v/>
      </c>
      <c r="I121" s="216" t="str">
        <f>IF(技術者名簿!D462="","",技術者名簿!D462)</f>
        <v/>
      </c>
      <c r="J121" s="216" t="str">
        <f>IF(技術者名簿!E462="","",技術者名簿!E462)</f>
        <v/>
      </c>
      <c r="K121" s="216" t="str">
        <f>IF(技術者名簿!E462="","",技術者名簿!E463)</f>
        <v/>
      </c>
      <c r="L121" s="216" t="str">
        <f>IF(技術者名簿!E464="","",技術者名簿!E464)</f>
        <v/>
      </c>
      <c r="M121" s="216" t="str">
        <f>IF(技術者名簿!E465="","",技術者名簿!E465)</f>
        <v/>
      </c>
      <c r="N121" s="216" t="str">
        <f>IF(技術者名簿!G462="","",技術者名簿!G462)</f>
        <v/>
      </c>
      <c r="O121" s="216" t="str">
        <f>IF(技術者名簿!G463="","",技術者名簿!G463)</f>
        <v/>
      </c>
      <c r="P121" s="216" t="str">
        <f>IF(技術者名簿!G464="","",技術者名簿!G464)</f>
        <v/>
      </c>
      <c r="Q121" s="216" t="str">
        <f>IF(技術者名簿!G465="","",技術者名簿!G465)</f>
        <v/>
      </c>
      <c r="R121" s="215" t="str">
        <f t="shared" si="2"/>
        <v/>
      </c>
      <c r="S121" s="216" t="str">
        <f>IF(技術者名簿!H462="","",技術者名簿!H462)</f>
        <v/>
      </c>
      <c r="T121" s="216" t="str">
        <f>IF(技術者名簿!I462="","",技術者名簿!I462)</f>
        <v/>
      </c>
      <c r="U121" s="216" t="str">
        <f>IF(技術者名簿!J462="","",技術者名簿!J462)</f>
        <v/>
      </c>
      <c r="V121" s="216" t="str">
        <f>IF(技術者名簿!K462="○",1,"")</f>
        <v/>
      </c>
      <c r="W121" s="216" t="str">
        <f>IF(技術者名簿!L462="○",1,"")</f>
        <v/>
      </c>
    </row>
    <row r="122" spans="1:23" ht="12.95" customHeight="1">
      <c r="A122" s="206" t="s">
        <v>834</v>
      </c>
      <c r="B122" s="207">
        <f t="shared" si="3"/>
        <v>466</v>
      </c>
      <c r="C122" s="208" t="s">
        <v>210</v>
      </c>
      <c r="D122" s="208" t="s">
        <v>436</v>
      </c>
      <c r="E122" s="209">
        <v>116</v>
      </c>
      <c r="F122" s="216" t="str">
        <f>IF(技術者名簿!B466="","",1)</f>
        <v/>
      </c>
      <c r="G122" s="216" t="str">
        <f>IF(技術者名簿!B466="","",技術者名簿!B466)</f>
        <v/>
      </c>
      <c r="H122" s="216" t="str">
        <f>IF(技術者名簿!C466="","",技術者名簿!C466)</f>
        <v/>
      </c>
      <c r="I122" s="216" t="str">
        <f>IF(技術者名簿!D466="","",技術者名簿!D466)</f>
        <v/>
      </c>
      <c r="J122" s="216" t="str">
        <f>IF(技術者名簿!E466="","",技術者名簿!E466)</f>
        <v/>
      </c>
      <c r="K122" s="216" t="str">
        <f>IF(技術者名簿!E466="","",技術者名簿!E467)</f>
        <v/>
      </c>
      <c r="L122" s="216" t="str">
        <f>IF(技術者名簿!E468="","",技術者名簿!E468)</f>
        <v/>
      </c>
      <c r="M122" s="216" t="str">
        <f>IF(技術者名簿!E469="","",技術者名簿!E469)</f>
        <v/>
      </c>
      <c r="N122" s="216" t="str">
        <f>IF(技術者名簿!G466="","",技術者名簿!G466)</f>
        <v/>
      </c>
      <c r="O122" s="216" t="str">
        <f>IF(技術者名簿!G467="","",技術者名簿!G467)</f>
        <v/>
      </c>
      <c r="P122" s="216" t="str">
        <f>IF(技術者名簿!G468="","",技術者名簿!G468)</f>
        <v/>
      </c>
      <c r="Q122" s="216" t="str">
        <f>IF(技術者名簿!G469="","",技術者名簿!G469)</f>
        <v/>
      </c>
      <c r="R122" s="215" t="str">
        <f t="shared" si="2"/>
        <v/>
      </c>
      <c r="S122" s="216" t="str">
        <f>IF(技術者名簿!H466="","",技術者名簿!H466)</f>
        <v/>
      </c>
      <c r="T122" s="216" t="str">
        <f>IF(技術者名簿!I466="","",技術者名簿!I466)</f>
        <v/>
      </c>
      <c r="U122" s="216" t="str">
        <f>IF(技術者名簿!J466="","",技術者名簿!J466)</f>
        <v/>
      </c>
      <c r="V122" s="216" t="str">
        <f>IF(技術者名簿!K466="○",1,"")</f>
        <v/>
      </c>
      <c r="W122" s="216" t="str">
        <f>IF(技術者名簿!L466="○",1,"")</f>
        <v/>
      </c>
    </row>
    <row r="123" spans="1:23" ht="12.95" customHeight="1">
      <c r="A123" s="206" t="s">
        <v>835</v>
      </c>
      <c r="B123" s="207">
        <f t="shared" si="3"/>
        <v>470</v>
      </c>
      <c r="C123" s="208" t="s">
        <v>210</v>
      </c>
      <c r="D123" s="208" t="s">
        <v>436</v>
      </c>
      <c r="E123" s="209">
        <v>117</v>
      </c>
      <c r="F123" s="216" t="str">
        <f>IF(技術者名簿!B470="","",1)</f>
        <v/>
      </c>
      <c r="G123" s="216" t="str">
        <f>IF(技術者名簿!B470="","",技術者名簿!B470)</f>
        <v/>
      </c>
      <c r="H123" s="216" t="str">
        <f>IF(技術者名簿!C470="","",技術者名簿!C470)</f>
        <v/>
      </c>
      <c r="I123" s="216" t="str">
        <f>IF(技術者名簿!D470="","",技術者名簿!D470)</f>
        <v/>
      </c>
      <c r="J123" s="216" t="str">
        <f>IF(技術者名簿!E470="","",技術者名簿!E470)</f>
        <v/>
      </c>
      <c r="K123" s="216" t="str">
        <f>IF(技術者名簿!E470="","",技術者名簿!E471)</f>
        <v/>
      </c>
      <c r="L123" s="216" t="str">
        <f>IF(技術者名簿!E472="","",技術者名簿!E472)</f>
        <v/>
      </c>
      <c r="M123" s="216" t="str">
        <f>IF(技術者名簿!E473="","",技術者名簿!E473)</f>
        <v/>
      </c>
      <c r="N123" s="216" t="str">
        <f>IF(技術者名簿!G470="","",技術者名簿!G470)</f>
        <v/>
      </c>
      <c r="O123" s="216" t="str">
        <f>IF(技術者名簿!G471="","",技術者名簿!G471)</f>
        <v/>
      </c>
      <c r="P123" s="216" t="str">
        <f>IF(技術者名簿!G472="","",技術者名簿!G472)</f>
        <v/>
      </c>
      <c r="Q123" s="216" t="str">
        <f>IF(技術者名簿!G473="","",技術者名簿!G473)</f>
        <v/>
      </c>
      <c r="R123" s="215" t="str">
        <f t="shared" si="2"/>
        <v/>
      </c>
      <c r="S123" s="216" t="str">
        <f>IF(技術者名簿!H470="","",技術者名簿!H470)</f>
        <v/>
      </c>
      <c r="T123" s="216" t="str">
        <f>IF(技術者名簿!I470="","",技術者名簿!I470)</f>
        <v/>
      </c>
      <c r="U123" s="216" t="str">
        <f>IF(技術者名簿!J470="","",技術者名簿!J470)</f>
        <v/>
      </c>
      <c r="V123" s="216" t="str">
        <f>IF(技術者名簿!K470="○",1,"")</f>
        <v/>
      </c>
      <c r="W123" s="216" t="str">
        <f>IF(技術者名簿!L470="○",1,"")</f>
        <v/>
      </c>
    </row>
    <row r="124" spans="1:23" ht="12.95" customHeight="1">
      <c r="A124" s="206" t="s">
        <v>836</v>
      </c>
      <c r="B124" s="207">
        <f t="shared" si="3"/>
        <v>474</v>
      </c>
      <c r="C124" s="208" t="s">
        <v>210</v>
      </c>
      <c r="D124" s="208" t="s">
        <v>436</v>
      </c>
      <c r="E124" s="209">
        <v>118</v>
      </c>
      <c r="F124" s="216" t="str">
        <f>IF(技術者名簿!B474="","",1)</f>
        <v/>
      </c>
      <c r="G124" s="216" t="str">
        <f>IF(技術者名簿!B474="","",技術者名簿!B474)</f>
        <v/>
      </c>
      <c r="H124" s="216" t="str">
        <f>IF(技術者名簿!C474="","",技術者名簿!C474)</f>
        <v/>
      </c>
      <c r="I124" s="216" t="str">
        <f>IF(技術者名簿!D474="","",技術者名簿!D474)</f>
        <v/>
      </c>
      <c r="J124" s="216" t="str">
        <f>IF(技術者名簿!E474="","",技術者名簿!E474)</f>
        <v/>
      </c>
      <c r="K124" s="216" t="str">
        <f>IF(技術者名簿!E474="","",技術者名簿!E475)</f>
        <v/>
      </c>
      <c r="L124" s="216" t="str">
        <f>IF(技術者名簿!E476="","",技術者名簿!E476)</f>
        <v/>
      </c>
      <c r="M124" s="216" t="str">
        <f>IF(技術者名簿!E477="","",技術者名簿!E477)</f>
        <v/>
      </c>
      <c r="N124" s="216" t="str">
        <f>IF(技術者名簿!G474="","",技術者名簿!G474)</f>
        <v/>
      </c>
      <c r="O124" s="216" t="str">
        <f>IF(技術者名簿!G475="","",技術者名簿!G475)</f>
        <v/>
      </c>
      <c r="P124" s="216" t="str">
        <f>IF(技術者名簿!G476="","",技術者名簿!G476)</f>
        <v/>
      </c>
      <c r="Q124" s="216" t="str">
        <f>IF(技術者名簿!G477="","",技術者名簿!G477)</f>
        <v/>
      </c>
      <c r="R124" s="215" t="str">
        <f t="shared" si="2"/>
        <v/>
      </c>
      <c r="S124" s="216" t="str">
        <f>IF(技術者名簿!H474="","",技術者名簿!H474)</f>
        <v/>
      </c>
      <c r="T124" s="216" t="str">
        <f>IF(技術者名簿!I474="","",技術者名簿!I474)</f>
        <v/>
      </c>
      <c r="U124" s="216" t="str">
        <f>IF(技術者名簿!J474="","",技術者名簿!J474)</f>
        <v/>
      </c>
      <c r="V124" s="216" t="str">
        <f>IF(技術者名簿!K474="○",1,"")</f>
        <v/>
      </c>
      <c r="W124" s="216" t="str">
        <f>IF(技術者名簿!L474="○",1,"")</f>
        <v/>
      </c>
    </row>
    <row r="125" spans="1:23" ht="12.95" customHeight="1">
      <c r="A125" s="206" t="s">
        <v>837</v>
      </c>
      <c r="B125" s="207">
        <f t="shared" si="3"/>
        <v>478</v>
      </c>
      <c r="C125" s="208" t="s">
        <v>210</v>
      </c>
      <c r="D125" s="208" t="s">
        <v>436</v>
      </c>
      <c r="E125" s="209">
        <v>119</v>
      </c>
      <c r="F125" s="216" t="str">
        <f>IF(技術者名簿!B478="","",1)</f>
        <v/>
      </c>
      <c r="G125" s="216" t="str">
        <f>IF(技術者名簿!B478="","",技術者名簿!B478)</f>
        <v/>
      </c>
      <c r="H125" s="216" t="str">
        <f>IF(技術者名簿!C478="","",技術者名簿!C478)</f>
        <v/>
      </c>
      <c r="I125" s="216" t="str">
        <f>IF(技術者名簿!D478="","",技術者名簿!D478)</f>
        <v/>
      </c>
      <c r="J125" s="216" t="str">
        <f>IF(技術者名簿!E478="","",技術者名簿!E478)</f>
        <v/>
      </c>
      <c r="K125" s="216" t="str">
        <f>IF(技術者名簿!E478="","",技術者名簿!E479)</f>
        <v/>
      </c>
      <c r="L125" s="216" t="str">
        <f>IF(技術者名簿!E480="","",技術者名簿!E480)</f>
        <v/>
      </c>
      <c r="M125" s="216" t="str">
        <f>IF(技術者名簿!E481="","",技術者名簿!E481)</f>
        <v/>
      </c>
      <c r="N125" s="216" t="str">
        <f>IF(技術者名簿!G478="","",技術者名簿!G478)</f>
        <v/>
      </c>
      <c r="O125" s="216" t="str">
        <f>IF(技術者名簿!G479="","",技術者名簿!G479)</f>
        <v/>
      </c>
      <c r="P125" s="216" t="str">
        <f>IF(技術者名簿!G480="","",技術者名簿!G480)</f>
        <v/>
      </c>
      <c r="Q125" s="216" t="str">
        <f>IF(技術者名簿!G481="","",技術者名簿!G481)</f>
        <v/>
      </c>
      <c r="R125" s="215" t="str">
        <f t="shared" si="2"/>
        <v/>
      </c>
      <c r="S125" s="216" t="str">
        <f>IF(技術者名簿!H478="","",技術者名簿!H478)</f>
        <v/>
      </c>
      <c r="T125" s="216" t="str">
        <f>IF(技術者名簿!I478="","",技術者名簿!I478)</f>
        <v/>
      </c>
      <c r="U125" s="216" t="str">
        <f>IF(技術者名簿!J478="","",技術者名簿!J478)</f>
        <v/>
      </c>
      <c r="V125" s="216" t="str">
        <f>IF(技術者名簿!K478="○",1,"")</f>
        <v/>
      </c>
      <c r="W125" s="216" t="str">
        <f>IF(技術者名簿!L478="○",1,"")</f>
        <v/>
      </c>
    </row>
    <row r="126" spans="1:23" ht="12.95" customHeight="1">
      <c r="A126" s="210" t="s">
        <v>838</v>
      </c>
      <c r="B126" s="211">
        <f t="shared" si="3"/>
        <v>482</v>
      </c>
      <c r="C126" s="212" t="s">
        <v>210</v>
      </c>
      <c r="D126" s="212" t="s">
        <v>436</v>
      </c>
      <c r="E126" s="213">
        <v>120</v>
      </c>
      <c r="F126" s="216" t="str">
        <f>IF(技術者名簿!B482="","",1)</f>
        <v/>
      </c>
      <c r="G126" s="216" t="str">
        <f>IF(技術者名簿!B482="","",技術者名簿!B482)</f>
        <v/>
      </c>
      <c r="H126" s="216" t="str">
        <f>IF(技術者名簿!C482="","",技術者名簿!C482)</f>
        <v/>
      </c>
      <c r="I126" s="216" t="str">
        <f>IF(技術者名簿!D482="","",技術者名簿!D482)</f>
        <v/>
      </c>
      <c r="J126" s="216" t="str">
        <f>IF(技術者名簿!E482="","",技術者名簿!E482)</f>
        <v/>
      </c>
      <c r="K126" s="216" t="str">
        <f>IF(技術者名簿!E482="","",技術者名簿!E483)</f>
        <v/>
      </c>
      <c r="L126" s="216" t="str">
        <f>IF(技術者名簿!E484="","",技術者名簿!E484)</f>
        <v/>
      </c>
      <c r="M126" s="216" t="str">
        <f>IF(技術者名簿!E485="","",技術者名簿!E485)</f>
        <v/>
      </c>
      <c r="N126" s="216" t="str">
        <f>IF(技術者名簿!G482="","",技術者名簿!G482)</f>
        <v/>
      </c>
      <c r="O126" s="216" t="str">
        <f>IF(技術者名簿!G483="","",技術者名簿!G483)</f>
        <v/>
      </c>
      <c r="P126" s="216" t="str">
        <f>IF(技術者名簿!G484="","",技術者名簿!G484)</f>
        <v/>
      </c>
      <c r="Q126" s="216" t="str">
        <f>IF(技術者名簿!G485="","",技術者名簿!G485)</f>
        <v/>
      </c>
      <c r="R126" s="215" t="str">
        <f t="shared" si="2"/>
        <v/>
      </c>
      <c r="S126" s="216" t="str">
        <f>IF(技術者名簿!H482="","",技術者名簿!H482)</f>
        <v/>
      </c>
      <c r="T126" s="216" t="str">
        <f>IF(技術者名簿!I482="","",技術者名簿!I482)</f>
        <v/>
      </c>
      <c r="U126" s="216" t="str">
        <f>IF(技術者名簿!J482="","",技術者名簿!J482)</f>
        <v/>
      </c>
      <c r="V126" s="216" t="str">
        <f>IF(技術者名簿!K482="○",1,"")</f>
        <v/>
      </c>
      <c r="W126" s="216" t="str">
        <f>IF(技術者名簿!L482="○",1,"")</f>
        <v/>
      </c>
    </row>
    <row r="127" spans="1:23" ht="12.95" customHeight="1">
      <c r="A127" s="210" t="s">
        <v>846</v>
      </c>
      <c r="B127" s="207">
        <f t="shared" si="3"/>
        <v>486</v>
      </c>
      <c r="C127" s="212" t="s">
        <v>210</v>
      </c>
      <c r="D127" s="212" t="s">
        <v>436</v>
      </c>
      <c r="E127" s="213">
        <v>121</v>
      </c>
      <c r="F127" s="216" t="str">
        <f>IF(技術者名簿!B486="","",1)</f>
        <v/>
      </c>
      <c r="G127" s="216" t="str">
        <f>IF(技術者名簿!B486="","",技術者名簿!B486)</f>
        <v/>
      </c>
      <c r="H127" s="216" t="str">
        <f>IF(技術者名簿!C486="","",技術者名簿!C486)</f>
        <v/>
      </c>
      <c r="I127" s="216" t="str">
        <f>IF(技術者名簿!D486="","",技術者名簿!D486)</f>
        <v/>
      </c>
      <c r="J127" s="216" t="str">
        <f>IF(技術者名簿!E486="","",技術者名簿!E486)</f>
        <v/>
      </c>
      <c r="K127" s="216" t="str">
        <f>IF(技術者名簿!E486="","",技術者名簿!E487)</f>
        <v/>
      </c>
      <c r="L127" s="216" t="str">
        <f>IF(技術者名簿!E488="","",技術者名簿!E488)</f>
        <v/>
      </c>
      <c r="M127" s="216" t="str">
        <f>IF(技術者名簿!E489="","",技術者名簿!E489)</f>
        <v/>
      </c>
      <c r="N127" s="216" t="str">
        <f>IF(技術者名簿!G486="","",技術者名簿!G486)</f>
        <v/>
      </c>
      <c r="O127" s="216" t="str">
        <f>IF(技術者名簿!G487="","",技術者名簿!G487)</f>
        <v/>
      </c>
      <c r="P127" s="216" t="str">
        <f>IF(技術者名簿!G488="","",技術者名簿!G488)</f>
        <v/>
      </c>
      <c r="Q127" s="216" t="str">
        <f>IF(技術者名簿!G489="","",技術者名簿!G489)</f>
        <v/>
      </c>
      <c r="R127" s="215" t="str">
        <f t="shared" si="2"/>
        <v/>
      </c>
      <c r="S127" s="216" t="str">
        <f>IF(技術者名簿!H486="","",技術者名簿!H486)</f>
        <v/>
      </c>
      <c r="T127" s="216" t="str">
        <f>IF(技術者名簿!I486="","",技術者名簿!I486)</f>
        <v/>
      </c>
      <c r="U127" s="216" t="str">
        <f>IF(技術者名簿!J486="","",技術者名簿!J486)</f>
        <v/>
      </c>
      <c r="V127" s="216" t="str">
        <f>IF(技術者名簿!K486="○",1,"")</f>
        <v/>
      </c>
      <c r="W127" s="216" t="str">
        <f>IF(技術者名簿!L486="○",1,"")</f>
        <v/>
      </c>
    </row>
    <row r="128" spans="1:23" ht="12.95" customHeight="1">
      <c r="A128" s="210" t="s">
        <v>847</v>
      </c>
      <c r="B128" s="207">
        <f t="shared" si="3"/>
        <v>490</v>
      </c>
      <c r="C128" s="212" t="s">
        <v>210</v>
      </c>
      <c r="D128" s="212" t="s">
        <v>436</v>
      </c>
      <c r="E128" s="213">
        <v>122</v>
      </c>
      <c r="F128" s="216" t="str">
        <f>IF(技術者名簿!B490="","",1)</f>
        <v/>
      </c>
      <c r="G128" s="216" t="str">
        <f>IF(技術者名簿!B490="","",技術者名簿!B490)</f>
        <v/>
      </c>
      <c r="H128" s="216" t="str">
        <f>IF(技術者名簿!C490="","",技術者名簿!C490)</f>
        <v/>
      </c>
      <c r="I128" s="216" t="str">
        <f>IF(技術者名簿!D490="","",技術者名簿!D490)</f>
        <v/>
      </c>
      <c r="J128" s="216" t="str">
        <f>IF(技術者名簿!E490="","",技術者名簿!E490)</f>
        <v/>
      </c>
      <c r="K128" s="216" t="str">
        <f>IF(技術者名簿!E490="","",技術者名簿!E491)</f>
        <v/>
      </c>
      <c r="L128" s="216" t="str">
        <f>IF(技術者名簿!E492="","",技術者名簿!E492)</f>
        <v/>
      </c>
      <c r="M128" s="216" t="str">
        <f>IF(技術者名簿!E493="","",技術者名簿!E493)</f>
        <v/>
      </c>
      <c r="N128" s="216" t="str">
        <f>IF(技術者名簿!G490="","",技術者名簿!G490)</f>
        <v/>
      </c>
      <c r="O128" s="216" t="str">
        <f>IF(技術者名簿!G491="","",技術者名簿!G491)</f>
        <v/>
      </c>
      <c r="P128" s="216" t="str">
        <f>IF(技術者名簿!G492="","",技術者名簿!G492)</f>
        <v/>
      </c>
      <c r="Q128" s="216" t="str">
        <f>IF(技術者名簿!G493="","",技術者名簿!G493)</f>
        <v/>
      </c>
      <c r="R128" s="215" t="str">
        <f t="shared" si="2"/>
        <v/>
      </c>
      <c r="S128" s="216" t="str">
        <f>IF(技術者名簿!H490="","",技術者名簿!H490)</f>
        <v/>
      </c>
      <c r="T128" s="216" t="str">
        <f>IF(技術者名簿!I490="","",技術者名簿!I490)</f>
        <v/>
      </c>
      <c r="U128" s="216" t="str">
        <f>IF(技術者名簿!J490="","",技術者名簿!J490)</f>
        <v/>
      </c>
      <c r="V128" s="216" t="str">
        <f>IF(技術者名簿!K490="○",1,"")</f>
        <v/>
      </c>
      <c r="W128" s="216" t="str">
        <f>IF(技術者名簿!L490="○",1,"")</f>
        <v/>
      </c>
    </row>
    <row r="129" spans="1:23" ht="12.95" customHeight="1">
      <c r="A129" s="210" t="s">
        <v>848</v>
      </c>
      <c r="B129" s="211">
        <f t="shared" si="3"/>
        <v>494</v>
      </c>
      <c r="C129" s="212" t="s">
        <v>210</v>
      </c>
      <c r="D129" s="212" t="s">
        <v>436</v>
      </c>
      <c r="E129" s="213">
        <v>123</v>
      </c>
      <c r="F129" s="216" t="str">
        <f>IF(技術者名簿!B494="","",1)</f>
        <v/>
      </c>
      <c r="G129" s="216" t="str">
        <f>IF(技術者名簿!B494="","",技術者名簿!B494)</f>
        <v/>
      </c>
      <c r="H129" s="216" t="str">
        <f>IF(技術者名簿!C494="","",技術者名簿!C494)</f>
        <v/>
      </c>
      <c r="I129" s="216" t="str">
        <f>IF(技術者名簿!D494="","",技術者名簿!D494)</f>
        <v/>
      </c>
      <c r="J129" s="216" t="str">
        <f>IF(技術者名簿!E494="","",技術者名簿!E494)</f>
        <v/>
      </c>
      <c r="K129" s="216" t="str">
        <f>IF(技術者名簿!E494="","",技術者名簿!E495)</f>
        <v/>
      </c>
      <c r="L129" s="216" t="str">
        <f>IF(技術者名簿!E496="","",技術者名簿!E496)</f>
        <v/>
      </c>
      <c r="M129" s="216" t="str">
        <f>IF(技術者名簿!E497="","",技術者名簿!E497)</f>
        <v/>
      </c>
      <c r="N129" s="216" t="str">
        <f>IF(技術者名簿!G494="","",技術者名簿!G494)</f>
        <v/>
      </c>
      <c r="O129" s="216" t="str">
        <f>IF(技術者名簿!G495="","",技術者名簿!G495)</f>
        <v/>
      </c>
      <c r="P129" s="216" t="str">
        <f>IF(技術者名簿!G496="","",技術者名簿!G496)</f>
        <v/>
      </c>
      <c r="Q129" s="216" t="str">
        <f>IF(技術者名簿!G497="","",技術者名簿!G497)</f>
        <v/>
      </c>
      <c r="R129" s="215" t="str">
        <f t="shared" si="2"/>
        <v/>
      </c>
      <c r="S129" s="216" t="str">
        <f>IF(技術者名簿!H494="","",技術者名簿!H494)</f>
        <v/>
      </c>
      <c r="T129" s="216" t="str">
        <f>IF(技術者名簿!I494="","",技術者名簿!I494)</f>
        <v/>
      </c>
      <c r="U129" s="216" t="str">
        <f>IF(技術者名簿!J494="","",技術者名簿!J494)</f>
        <v/>
      </c>
      <c r="V129" s="216" t="str">
        <f>IF(技術者名簿!K494="○",1,"")</f>
        <v/>
      </c>
      <c r="W129" s="216" t="str">
        <f>IF(技術者名簿!L494="○",1,"")</f>
        <v/>
      </c>
    </row>
    <row r="130" spans="1:23" ht="12.95" customHeight="1">
      <c r="A130" s="210" t="s">
        <v>849</v>
      </c>
      <c r="B130" s="207">
        <f t="shared" si="3"/>
        <v>498</v>
      </c>
      <c r="C130" s="212" t="s">
        <v>210</v>
      </c>
      <c r="D130" s="212" t="s">
        <v>436</v>
      </c>
      <c r="E130" s="213">
        <v>124</v>
      </c>
      <c r="F130" s="216" t="str">
        <f>IF(技術者名簿!B498="","",1)</f>
        <v/>
      </c>
      <c r="G130" s="216" t="str">
        <f>IF(技術者名簿!B498="","",技術者名簿!B498)</f>
        <v/>
      </c>
      <c r="H130" s="216" t="str">
        <f>IF(技術者名簿!C498="","",技術者名簿!C498)</f>
        <v/>
      </c>
      <c r="I130" s="216" t="str">
        <f>IF(技術者名簿!D498="","",技術者名簿!D498)</f>
        <v/>
      </c>
      <c r="J130" s="216" t="str">
        <f>IF(技術者名簿!E498="","",技術者名簿!E498)</f>
        <v/>
      </c>
      <c r="K130" s="216" t="str">
        <f>IF(技術者名簿!E498="","",技術者名簿!E499)</f>
        <v/>
      </c>
      <c r="L130" s="216" t="str">
        <f>IF(技術者名簿!E500="","",技術者名簿!E500)</f>
        <v/>
      </c>
      <c r="M130" s="216" t="str">
        <f>IF(技術者名簿!E501="","",技術者名簿!E501)</f>
        <v/>
      </c>
      <c r="N130" s="216" t="str">
        <f>IF(技術者名簿!G498="","",技術者名簿!G498)</f>
        <v/>
      </c>
      <c r="O130" s="216" t="str">
        <f>IF(技術者名簿!G499="","",技術者名簿!G499)</f>
        <v/>
      </c>
      <c r="P130" s="216" t="str">
        <f>IF(技術者名簿!G500="","",技術者名簿!G500)</f>
        <v/>
      </c>
      <c r="Q130" s="216" t="str">
        <f>IF(技術者名簿!G501="","",技術者名簿!G501)</f>
        <v/>
      </c>
      <c r="R130" s="215" t="str">
        <f t="shared" si="2"/>
        <v/>
      </c>
      <c r="S130" s="216" t="str">
        <f>IF(技術者名簿!H498="","",技術者名簿!H498)</f>
        <v/>
      </c>
      <c r="T130" s="216" t="str">
        <f>IF(技術者名簿!I498="","",技術者名簿!I498)</f>
        <v/>
      </c>
      <c r="U130" s="216" t="str">
        <f>IF(技術者名簿!J498="","",技術者名簿!J498)</f>
        <v/>
      </c>
      <c r="V130" s="216" t="str">
        <f>IF(技術者名簿!K498="○",1,"")</f>
        <v/>
      </c>
      <c r="W130" s="216" t="str">
        <f>IF(技術者名簿!L498="○",1,"")</f>
        <v/>
      </c>
    </row>
    <row r="131" spans="1:23" ht="12.95" customHeight="1">
      <c r="A131" s="210" t="s">
        <v>850</v>
      </c>
      <c r="B131" s="207">
        <f t="shared" si="3"/>
        <v>502</v>
      </c>
      <c r="C131" s="212" t="s">
        <v>210</v>
      </c>
      <c r="D131" s="212" t="s">
        <v>436</v>
      </c>
      <c r="E131" s="213">
        <v>125</v>
      </c>
      <c r="F131" s="216" t="str">
        <f>IF(技術者名簿!B502="","",1)</f>
        <v/>
      </c>
      <c r="G131" s="216" t="str">
        <f>IF(技術者名簿!B502="","",技術者名簿!B502)</f>
        <v/>
      </c>
      <c r="H131" s="216" t="str">
        <f>IF(技術者名簿!C502="","",技術者名簿!C502)</f>
        <v/>
      </c>
      <c r="I131" s="216" t="str">
        <f>IF(技術者名簿!D502="","",技術者名簿!D502)</f>
        <v/>
      </c>
      <c r="J131" s="216" t="str">
        <f>IF(技術者名簿!E502="","",技術者名簿!E502)</f>
        <v/>
      </c>
      <c r="K131" s="216" t="str">
        <f>IF(技術者名簿!E502="","",技術者名簿!E503)</f>
        <v/>
      </c>
      <c r="L131" s="216" t="str">
        <f>IF(技術者名簿!E504="","",技術者名簿!E504)</f>
        <v/>
      </c>
      <c r="M131" s="216" t="str">
        <f>IF(技術者名簿!E505="","",技術者名簿!E505)</f>
        <v/>
      </c>
      <c r="N131" s="216" t="str">
        <f>IF(技術者名簿!G502="","",技術者名簿!G502)</f>
        <v/>
      </c>
      <c r="O131" s="216" t="str">
        <f>IF(技術者名簿!G503="","",技術者名簿!G503)</f>
        <v/>
      </c>
      <c r="P131" s="216" t="str">
        <f>IF(技術者名簿!G504="","",技術者名簿!G504)</f>
        <v/>
      </c>
      <c r="Q131" s="216" t="str">
        <f>IF(技術者名簿!G505="","",技術者名簿!G505)</f>
        <v/>
      </c>
      <c r="R131" s="215" t="str">
        <f t="shared" si="2"/>
        <v/>
      </c>
      <c r="S131" s="216" t="str">
        <f>IF(技術者名簿!H502="","",技術者名簿!H502)</f>
        <v/>
      </c>
      <c r="T131" s="216" t="str">
        <f>IF(技術者名簿!I502="","",技術者名簿!I502)</f>
        <v/>
      </c>
      <c r="U131" s="216" t="str">
        <f>IF(技術者名簿!J502="","",技術者名簿!J502)</f>
        <v/>
      </c>
      <c r="V131" s="216" t="str">
        <f>IF(技術者名簿!K502="○",1,"")</f>
        <v/>
      </c>
      <c r="W131" s="216" t="str">
        <f>IF(技術者名簿!L502="○",1,"")</f>
        <v/>
      </c>
    </row>
    <row r="132" spans="1:23" ht="12.95" customHeight="1">
      <c r="A132" s="210" t="s">
        <v>851</v>
      </c>
      <c r="B132" s="211">
        <f t="shared" si="3"/>
        <v>506</v>
      </c>
      <c r="C132" s="212" t="s">
        <v>210</v>
      </c>
      <c r="D132" s="212" t="s">
        <v>436</v>
      </c>
      <c r="E132" s="213">
        <v>126</v>
      </c>
      <c r="F132" s="216" t="str">
        <f>IF(技術者名簿!B506="","",1)</f>
        <v/>
      </c>
      <c r="G132" s="216" t="str">
        <f>IF(技術者名簿!B506="","",技術者名簿!B506)</f>
        <v/>
      </c>
      <c r="H132" s="216" t="str">
        <f>IF(技術者名簿!C506="","",技術者名簿!C506)</f>
        <v/>
      </c>
      <c r="I132" s="216" t="str">
        <f>IF(技術者名簿!D506="","",技術者名簿!D506)</f>
        <v/>
      </c>
      <c r="J132" s="216" t="str">
        <f>IF(技術者名簿!E506="","",技術者名簿!E506)</f>
        <v/>
      </c>
      <c r="K132" s="216" t="str">
        <f>IF(技術者名簿!E506="","",技術者名簿!E507)</f>
        <v/>
      </c>
      <c r="L132" s="216" t="str">
        <f>IF(技術者名簿!E508="","",技術者名簿!E508)</f>
        <v/>
      </c>
      <c r="M132" s="216" t="str">
        <f>IF(技術者名簿!E509="","",技術者名簿!E509)</f>
        <v/>
      </c>
      <c r="N132" s="216" t="str">
        <f>IF(技術者名簿!G506="","",技術者名簿!G506)</f>
        <v/>
      </c>
      <c r="O132" s="216" t="str">
        <f>IF(技術者名簿!G507="","",技術者名簿!G507)</f>
        <v/>
      </c>
      <c r="P132" s="216" t="str">
        <f>IF(技術者名簿!G508="","",技術者名簿!G508)</f>
        <v/>
      </c>
      <c r="Q132" s="216" t="str">
        <f>IF(技術者名簿!G509="","",技術者名簿!G509)</f>
        <v/>
      </c>
      <c r="R132" s="215" t="str">
        <f t="shared" si="2"/>
        <v/>
      </c>
      <c r="S132" s="216" t="str">
        <f>IF(技術者名簿!H506="","",技術者名簿!H506)</f>
        <v/>
      </c>
      <c r="T132" s="216" t="str">
        <f>IF(技術者名簿!I506="","",技術者名簿!I506)</f>
        <v/>
      </c>
      <c r="U132" s="216" t="str">
        <f>IF(技術者名簿!J506="","",技術者名簿!J506)</f>
        <v/>
      </c>
      <c r="V132" s="216" t="str">
        <f>IF(技術者名簿!K506="○",1,"")</f>
        <v/>
      </c>
      <c r="W132" s="216" t="str">
        <f>IF(技術者名簿!L506="○",1,"")</f>
        <v/>
      </c>
    </row>
    <row r="133" spans="1:23" ht="12.95" customHeight="1">
      <c r="A133" s="210" t="s">
        <v>852</v>
      </c>
      <c r="B133" s="207">
        <f t="shared" si="3"/>
        <v>510</v>
      </c>
      <c r="C133" s="212" t="s">
        <v>210</v>
      </c>
      <c r="D133" s="212" t="s">
        <v>436</v>
      </c>
      <c r="E133" s="213">
        <v>127</v>
      </c>
      <c r="F133" s="216" t="str">
        <f>IF(技術者名簿!B510="","",1)</f>
        <v/>
      </c>
      <c r="G133" s="216" t="str">
        <f>IF(技術者名簿!B510="","",技術者名簿!B510)</f>
        <v/>
      </c>
      <c r="H133" s="216" t="str">
        <f>IF(技術者名簿!C510="","",技術者名簿!C510)</f>
        <v/>
      </c>
      <c r="I133" s="216" t="str">
        <f>IF(技術者名簿!D510="","",技術者名簿!D510)</f>
        <v/>
      </c>
      <c r="J133" s="216" t="str">
        <f>IF(技術者名簿!E510="","",技術者名簿!E510)</f>
        <v/>
      </c>
      <c r="K133" s="216" t="str">
        <f>IF(技術者名簿!E510="","",技術者名簿!E511)</f>
        <v/>
      </c>
      <c r="L133" s="216" t="str">
        <f>IF(技術者名簿!E512="","",技術者名簿!E512)</f>
        <v/>
      </c>
      <c r="M133" s="216" t="str">
        <f>IF(技術者名簿!E513="","",技術者名簿!E513)</f>
        <v/>
      </c>
      <c r="N133" s="216" t="str">
        <f>IF(技術者名簿!G510="","",技術者名簿!G510)</f>
        <v/>
      </c>
      <c r="O133" s="216" t="str">
        <f>IF(技術者名簿!G511="","",技術者名簿!G511)</f>
        <v/>
      </c>
      <c r="P133" s="216" t="str">
        <f>IF(技術者名簿!G512="","",技術者名簿!G512)</f>
        <v/>
      </c>
      <c r="Q133" s="216" t="str">
        <f>IF(技術者名簿!G513="","",技術者名簿!G513)</f>
        <v/>
      </c>
      <c r="R133" s="215" t="str">
        <f t="shared" si="2"/>
        <v/>
      </c>
      <c r="S133" s="216" t="str">
        <f>IF(技術者名簿!H510="","",技術者名簿!H510)</f>
        <v/>
      </c>
      <c r="T133" s="216" t="str">
        <f>IF(技術者名簿!I510="","",技術者名簿!I510)</f>
        <v/>
      </c>
      <c r="U133" s="216" t="str">
        <f>IF(技術者名簿!J510="","",技術者名簿!J510)</f>
        <v/>
      </c>
      <c r="V133" s="216" t="str">
        <f>IF(技術者名簿!K510="○",1,"")</f>
        <v/>
      </c>
      <c r="W133" s="216" t="str">
        <f>IF(技術者名簿!L510="○",1,"")</f>
        <v/>
      </c>
    </row>
    <row r="134" spans="1:23" ht="12.95" customHeight="1">
      <c r="A134" s="210" t="s">
        <v>853</v>
      </c>
      <c r="B134" s="207">
        <f t="shared" si="3"/>
        <v>514</v>
      </c>
      <c r="C134" s="212" t="s">
        <v>210</v>
      </c>
      <c r="D134" s="212" t="s">
        <v>436</v>
      </c>
      <c r="E134" s="213">
        <v>128</v>
      </c>
      <c r="F134" s="216" t="str">
        <f>IF(技術者名簿!B514="","",1)</f>
        <v/>
      </c>
      <c r="G134" s="216" t="str">
        <f>IF(技術者名簿!B514="","",技術者名簿!B514)</f>
        <v/>
      </c>
      <c r="H134" s="216" t="str">
        <f>IF(技術者名簿!C514="","",技術者名簿!C514)</f>
        <v/>
      </c>
      <c r="I134" s="216" t="str">
        <f>IF(技術者名簿!D514="","",技術者名簿!D514)</f>
        <v/>
      </c>
      <c r="J134" s="216" t="str">
        <f>IF(技術者名簿!E514="","",技術者名簿!E514)</f>
        <v/>
      </c>
      <c r="K134" s="216" t="str">
        <f>IF(技術者名簿!E514="","",技術者名簿!E515)</f>
        <v/>
      </c>
      <c r="L134" s="216" t="str">
        <f>IF(技術者名簿!E516="","",技術者名簿!E516)</f>
        <v/>
      </c>
      <c r="M134" s="216" t="str">
        <f>IF(技術者名簿!E517="","",技術者名簿!E517)</f>
        <v/>
      </c>
      <c r="N134" s="216" t="str">
        <f>IF(技術者名簿!G514="","",技術者名簿!G514)</f>
        <v/>
      </c>
      <c r="O134" s="216" t="str">
        <f>IF(技術者名簿!G515="","",技術者名簿!G515)</f>
        <v/>
      </c>
      <c r="P134" s="216" t="str">
        <f>IF(技術者名簿!G516="","",技術者名簿!G516)</f>
        <v/>
      </c>
      <c r="Q134" s="216" t="str">
        <f>IF(技術者名簿!G517="","",技術者名簿!G517)</f>
        <v/>
      </c>
      <c r="R134" s="215" t="str">
        <f t="shared" si="2"/>
        <v/>
      </c>
      <c r="S134" s="216" t="str">
        <f>IF(技術者名簿!H514="","",技術者名簿!H514)</f>
        <v/>
      </c>
      <c r="T134" s="216" t="str">
        <f>IF(技術者名簿!I514="","",技術者名簿!I514)</f>
        <v/>
      </c>
      <c r="U134" s="216" t="str">
        <f>IF(技術者名簿!J514="","",技術者名簿!J514)</f>
        <v/>
      </c>
      <c r="V134" s="216" t="str">
        <f>IF(技術者名簿!K514="○",1,"")</f>
        <v/>
      </c>
      <c r="W134" s="216" t="str">
        <f>IF(技術者名簿!L514="○",1,"")</f>
        <v/>
      </c>
    </row>
    <row r="135" spans="1:23" ht="12.95" customHeight="1">
      <c r="A135" s="210" t="s">
        <v>854</v>
      </c>
      <c r="B135" s="211">
        <f t="shared" si="3"/>
        <v>518</v>
      </c>
      <c r="C135" s="212" t="s">
        <v>210</v>
      </c>
      <c r="D135" s="212" t="s">
        <v>436</v>
      </c>
      <c r="E135" s="213">
        <v>129</v>
      </c>
      <c r="F135" s="216" t="str">
        <f>IF(技術者名簿!B518="","",1)</f>
        <v/>
      </c>
      <c r="G135" s="216" t="str">
        <f>IF(技術者名簿!B518="","",技術者名簿!B518)</f>
        <v/>
      </c>
      <c r="H135" s="216" t="str">
        <f>IF(技術者名簿!C518="","",技術者名簿!C518)</f>
        <v/>
      </c>
      <c r="I135" s="216" t="str">
        <f>IF(技術者名簿!D518="","",技術者名簿!D518)</f>
        <v/>
      </c>
      <c r="J135" s="216" t="str">
        <f>IF(技術者名簿!E518="","",技術者名簿!E518)</f>
        <v/>
      </c>
      <c r="K135" s="216" t="str">
        <f>IF(技術者名簿!E518="","",技術者名簿!E519)</f>
        <v/>
      </c>
      <c r="L135" s="216" t="str">
        <f>IF(技術者名簿!E520="","",技術者名簿!E520)</f>
        <v/>
      </c>
      <c r="M135" s="216" t="str">
        <f>IF(技術者名簿!E521="","",技術者名簿!E521)</f>
        <v/>
      </c>
      <c r="N135" s="216" t="str">
        <f>IF(技術者名簿!G518="","",技術者名簿!G518)</f>
        <v/>
      </c>
      <c r="O135" s="216" t="str">
        <f>IF(技術者名簿!G519="","",技術者名簿!G519)</f>
        <v/>
      </c>
      <c r="P135" s="216" t="str">
        <f>IF(技術者名簿!G520="","",技術者名簿!G520)</f>
        <v/>
      </c>
      <c r="Q135" s="216" t="str">
        <f>IF(技術者名簿!G521="","",技術者名簿!G521)</f>
        <v/>
      </c>
      <c r="R135" s="215" t="str">
        <f t="shared" si="2"/>
        <v/>
      </c>
      <c r="S135" s="216" t="str">
        <f>IF(技術者名簿!H518="","",技術者名簿!H518)</f>
        <v/>
      </c>
      <c r="T135" s="216" t="str">
        <f>IF(技術者名簿!I518="","",技術者名簿!I518)</f>
        <v/>
      </c>
      <c r="U135" s="216" t="str">
        <f>IF(技術者名簿!J518="","",技術者名簿!J518)</f>
        <v/>
      </c>
      <c r="V135" s="216" t="str">
        <f>IF(技術者名簿!K518="○",1,"")</f>
        <v/>
      </c>
      <c r="W135" s="216" t="str">
        <f>IF(技術者名簿!L518="○",1,"")</f>
        <v/>
      </c>
    </row>
    <row r="136" spans="1:23" ht="12.95" customHeight="1">
      <c r="A136" s="210" t="s">
        <v>855</v>
      </c>
      <c r="B136" s="207">
        <f t="shared" si="3"/>
        <v>522</v>
      </c>
      <c r="C136" s="212" t="s">
        <v>210</v>
      </c>
      <c r="D136" s="212" t="s">
        <v>436</v>
      </c>
      <c r="E136" s="213">
        <v>130</v>
      </c>
      <c r="F136" s="216" t="str">
        <f>IF(技術者名簿!B522="","",1)</f>
        <v/>
      </c>
      <c r="G136" s="216" t="str">
        <f>IF(技術者名簿!B522="","",技術者名簿!B522)</f>
        <v/>
      </c>
      <c r="H136" s="216" t="str">
        <f>IF(技術者名簿!C522="","",技術者名簿!C522)</f>
        <v/>
      </c>
      <c r="I136" s="216" t="str">
        <f>IF(技術者名簿!D522="","",技術者名簿!D522)</f>
        <v/>
      </c>
      <c r="J136" s="216" t="str">
        <f>IF(技術者名簿!E522="","",技術者名簿!E522)</f>
        <v/>
      </c>
      <c r="K136" s="216" t="str">
        <f>IF(技術者名簿!E522="","",技術者名簿!E523)</f>
        <v/>
      </c>
      <c r="L136" s="216" t="str">
        <f>IF(技術者名簿!E524="","",技術者名簿!E524)</f>
        <v/>
      </c>
      <c r="M136" s="216" t="str">
        <f>IF(技術者名簿!E525="","",技術者名簿!E525)</f>
        <v/>
      </c>
      <c r="N136" s="216" t="str">
        <f>IF(技術者名簿!G522="","",技術者名簿!G522)</f>
        <v/>
      </c>
      <c r="O136" s="216" t="str">
        <f>IF(技術者名簿!G523="","",技術者名簿!G523)</f>
        <v/>
      </c>
      <c r="P136" s="216" t="str">
        <f>IF(技術者名簿!G524="","",技術者名簿!G524)</f>
        <v/>
      </c>
      <c r="Q136" s="216" t="str">
        <f>IF(技術者名簿!G525="","",技術者名簿!G525)</f>
        <v/>
      </c>
      <c r="R136" s="215" t="str">
        <f t="shared" ref="R136:R156" si="4">IF(S136&lt;&gt;"",1,"")</f>
        <v/>
      </c>
      <c r="S136" s="216" t="str">
        <f>IF(技術者名簿!H522="","",技術者名簿!H522)</f>
        <v/>
      </c>
      <c r="T136" s="216" t="str">
        <f>IF(技術者名簿!I522="","",技術者名簿!I522)</f>
        <v/>
      </c>
      <c r="U136" s="216" t="str">
        <f>IF(技術者名簿!J522="","",技術者名簿!J522)</f>
        <v/>
      </c>
      <c r="V136" s="216" t="str">
        <f>IF(技術者名簿!K522="○",1,"")</f>
        <v/>
      </c>
      <c r="W136" s="216" t="str">
        <f>IF(技術者名簿!L522="○",1,"")</f>
        <v/>
      </c>
    </row>
    <row r="137" spans="1:23" ht="12.95" customHeight="1">
      <c r="A137" s="210" t="s">
        <v>856</v>
      </c>
      <c r="B137" s="207">
        <f t="shared" ref="B137:B156" si="5">B136+4</f>
        <v>526</v>
      </c>
      <c r="C137" s="212" t="s">
        <v>210</v>
      </c>
      <c r="D137" s="212" t="s">
        <v>436</v>
      </c>
      <c r="E137" s="213">
        <v>131</v>
      </c>
      <c r="F137" s="216" t="str">
        <f>IF(技術者名簿!B526="","",1)</f>
        <v/>
      </c>
      <c r="G137" s="216" t="str">
        <f>IF(技術者名簿!B526="","",技術者名簿!B526)</f>
        <v/>
      </c>
      <c r="H137" s="216" t="str">
        <f>IF(技術者名簿!C526="","",技術者名簿!C526)</f>
        <v/>
      </c>
      <c r="I137" s="216" t="str">
        <f>IF(技術者名簿!D526="","",技術者名簿!D526)</f>
        <v/>
      </c>
      <c r="J137" s="216" t="str">
        <f>IF(技術者名簿!E526="","",技術者名簿!E526)</f>
        <v/>
      </c>
      <c r="K137" s="216" t="str">
        <f>IF(技術者名簿!E526="","",技術者名簿!E527)</f>
        <v/>
      </c>
      <c r="L137" s="216" t="str">
        <f>IF(技術者名簿!E528="","",技術者名簿!E528)</f>
        <v/>
      </c>
      <c r="M137" s="216" t="str">
        <f>IF(技術者名簿!E529="","",技術者名簿!E529)</f>
        <v/>
      </c>
      <c r="N137" s="216" t="str">
        <f>IF(技術者名簿!G526="","",技術者名簿!G526)</f>
        <v/>
      </c>
      <c r="O137" s="216" t="str">
        <f>IF(技術者名簿!G527="","",技術者名簿!G527)</f>
        <v/>
      </c>
      <c r="P137" s="216" t="str">
        <f>IF(技術者名簿!G528="","",技術者名簿!G528)</f>
        <v/>
      </c>
      <c r="Q137" s="216" t="str">
        <f>IF(技術者名簿!G529="","",技術者名簿!G529)</f>
        <v/>
      </c>
      <c r="R137" s="215" t="str">
        <f t="shared" si="4"/>
        <v/>
      </c>
      <c r="S137" s="216" t="str">
        <f>IF(技術者名簿!H526="","",技術者名簿!H526)</f>
        <v/>
      </c>
      <c r="T137" s="216" t="str">
        <f>IF(技術者名簿!I526="","",技術者名簿!I526)</f>
        <v/>
      </c>
      <c r="U137" s="216" t="str">
        <f>IF(技術者名簿!J526="","",技術者名簿!J526)</f>
        <v/>
      </c>
      <c r="V137" s="216" t="str">
        <f>IF(技術者名簿!K526="○",1,"")</f>
        <v/>
      </c>
      <c r="W137" s="216" t="str">
        <f>IF(技術者名簿!L526="○",1,"")</f>
        <v/>
      </c>
    </row>
    <row r="138" spans="1:23" ht="12.95" customHeight="1">
      <c r="A138" s="210" t="s">
        <v>857</v>
      </c>
      <c r="B138" s="211">
        <f t="shared" si="5"/>
        <v>530</v>
      </c>
      <c r="C138" s="212" t="s">
        <v>210</v>
      </c>
      <c r="D138" s="212" t="s">
        <v>436</v>
      </c>
      <c r="E138" s="213">
        <v>132</v>
      </c>
      <c r="F138" s="216" t="str">
        <f>IF(技術者名簿!B530="","",1)</f>
        <v/>
      </c>
      <c r="G138" s="216" t="str">
        <f>IF(技術者名簿!B530="","",技術者名簿!B530)</f>
        <v/>
      </c>
      <c r="H138" s="216" t="str">
        <f>IF(技術者名簿!C530="","",技術者名簿!C530)</f>
        <v/>
      </c>
      <c r="I138" s="216" t="str">
        <f>IF(技術者名簿!D530="","",技術者名簿!D530)</f>
        <v/>
      </c>
      <c r="J138" s="216" t="str">
        <f>IF(技術者名簿!E530="","",技術者名簿!E530)</f>
        <v/>
      </c>
      <c r="K138" s="216" t="str">
        <f>IF(技術者名簿!E530="","",技術者名簿!E531)</f>
        <v/>
      </c>
      <c r="L138" s="216" t="str">
        <f>IF(技術者名簿!E532="","",技術者名簿!E532)</f>
        <v/>
      </c>
      <c r="M138" s="216" t="str">
        <f>IF(技術者名簿!E533="","",技術者名簿!E533)</f>
        <v/>
      </c>
      <c r="N138" s="216" t="str">
        <f>IF(技術者名簿!G530="","",技術者名簿!G530)</f>
        <v/>
      </c>
      <c r="O138" s="216" t="str">
        <f>IF(技術者名簿!G531="","",技術者名簿!G531)</f>
        <v/>
      </c>
      <c r="P138" s="216" t="str">
        <f>IF(技術者名簿!G532="","",技術者名簿!G532)</f>
        <v/>
      </c>
      <c r="Q138" s="216" t="str">
        <f>IF(技術者名簿!G533="","",技術者名簿!G533)</f>
        <v/>
      </c>
      <c r="R138" s="215" t="str">
        <f t="shared" si="4"/>
        <v/>
      </c>
      <c r="S138" s="216" t="str">
        <f>IF(技術者名簿!H530="","",技術者名簿!H530)</f>
        <v/>
      </c>
      <c r="T138" s="216" t="str">
        <f>IF(技術者名簿!I530="","",技術者名簿!I530)</f>
        <v/>
      </c>
      <c r="U138" s="216" t="str">
        <f>IF(技術者名簿!J530="","",技術者名簿!J530)</f>
        <v/>
      </c>
      <c r="V138" s="216" t="str">
        <f>IF(技術者名簿!K530="○",1,"")</f>
        <v/>
      </c>
      <c r="W138" s="216" t="str">
        <f>IF(技術者名簿!L530="○",1,"")</f>
        <v/>
      </c>
    </row>
    <row r="139" spans="1:23" ht="12.95" customHeight="1">
      <c r="A139" s="210" t="s">
        <v>858</v>
      </c>
      <c r="B139" s="207">
        <f t="shared" si="5"/>
        <v>534</v>
      </c>
      <c r="C139" s="212" t="s">
        <v>210</v>
      </c>
      <c r="D139" s="212" t="s">
        <v>436</v>
      </c>
      <c r="E139" s="213">
        <v>133</v>
      </c>
      <c r="F139" s="216" t="str">
        <f>IF(技術者名簿!B534="","",1)</f>
        <v/>
      </c>
      <c r="G139" s="216" t="str">
        <f>IF(技術者名簿!B534="","",技術者名簿!B534)</f>
        <v/>
      </c>
      <c r="H139" s="216" t="str">
        <f>IF(技術者名簿!C534="","",技術者名簿!C534)</f>
        <v/>
      </c>
      <c r="I139" s="216" t="str">
        <f>IF(技術者名簿!D534="","",技術者名簿!D534)</f>
        <v/>
      </c>
      <c r="J139" s="216" t="str">
        <f>IF(技術者名簿!E534="","",技術者名簿!E534)</f>
        <v/>
      </c>
      <c r="K139" s="216" t="str">
        <f>IF(技術者名簿!E534="","",技術者名簿!E535)</f>
        <v/>
      </c>
      <c r="L139" s="216" t="str">
        <f>IF(技術者名簿!E536="","",技術者名簿!E536)</f>
        <v/>
      </c>
      <c r="M139" s="216" t="str">
        <f>IF(技術者名簿!E537="","",技術者名簿!E537)</f>
        <v/>
      </c>
      <c r="N139" s="216" t="str">
        <f>IF(技術者名簿!G534="","",技術者名簿!G534)</f>
        <v/>
      </c>
      <c r="O139" s="216" t="str">
        <f>IF(技術者名簿!G535="","",技術者名簿!G535)</f>
        <v/>
      </c>
      <c r="P139" s="216" t="str">
        <f>IF(技術者名簿!G536="","",技術者名簿!G536)</f>
        <v/>
      </c>
      <c r="Q139" s="216" t="str">
        <f>IF(技術者名簿!G537="","",技術者名簿!G537)</f>
        <v/>
      </c>
      <c r="R139" s="215" t="str">
        <f t="shared" si="4"/>
        <v/>
      </c>
      <c r="S139" s="216" t="str">
        <f>IF(技術者名簿!H534="","",技術者名簿!H534)</f>
        <v/>
      </c>
      <c r="T139" s="216" t="str">
        <f>IF(技術者名簿!I534="","",技術者名簿!I534)</f>
        <v/>
      </c>
      <c r="U139" s="216" t="str">
        <f>IF(技術者名簿!J534="","",技術者名簿!J534)</f>
        <v/>
      </c>
      <c r="V139" s="216" t="str">
        <f>IF(技術者名簿!K534="○",1,"")</f>
        <v/>
      </c>
      <c r="W139" s="216" t="str">
        <f>IF(技術者名簿!L534="○",1,"")</f>
        <v/>
      </c>
    </row>
    <row r="140" spans="1:23" ht="12.95" customHeight="1">
      <c r="A140" s="210" t="s">
        <v>859</v>
      </c>
      <c r="B140" s="207">
        <f t="shared" si="5"/>
        <v>538</v>
      </c>
      <c r="C140" s="212" t="s">
        <v>210</v>
      </c>
      <c r="D140" s="212" t="s">
        <v>436</v>
      </c>
      <c r="E140" s="213">
        <v>134</v>
      </c>
      <c r="F140" s="216" t="str">
        <f>IF(技術者名簿!B538="","",1)</f>
        <v/>
      </c>
      <c r="G140" s="216" t="str">
        <f>IF(技術者名簿!B538="","",技術者名簿!B538)</f>
        <v/>
      </c>
      <c r="H140" s="216" t="str">
        <f>IF(技術者名簿!C538="","",技術者名簿!C538)</f>
        <v/>
      </c>
      <c r="I140" s="216" t="str">
        <f>IF(技術者名簿!D538="","",技術者名簿!D538)</f>
        <v/>
      </c>
      <c r="J140" s="216" t="str">
        <f>IF(技術者名簿!E538="","",技術者名簿!E538)</f>
        <v/>
      </c>
      <c r="K140" s="216" t="str">
        <f>IF(技術者名簿!E538="","",技術者名簿!E539)</f>
        <v/>
      </c>
      <c r="L140" s="216" t="str">
        <f>IF(技術者名簿!E540="","",技術者名簿!E540)</f>
        <v/>
      </c>
      <c r="M140" s="216" t="str">
        <f>IF(技術者名簿!E541="","",技術者名簿!E541)</f>
        <v/>
      </c>
      <c r="N140" s="216" t="str">
        <f>IF(技術者名簿!G538="","",技術者名簿!G538)</f>
        <v/>
      </c>
      <c r="O140" s="216" t="str">
        <f>IF(技術者名簿!G539="","",技術者名簿!G539)</f>
        <v/>
      </c>
      <c r="P140" s="216" t="str">
        <f>IF(技術者名簿!G540="","",技術者名簿!G540)</f>
        <v/>
      </c>
      <c r="Q140" s="216" t="str">
        <f>IF(技術者名簿!G541="","",技術者名簿!G541)</f>
        <v/>
      </c>
      <c r="R140" s="215" t="str">
        <f t="shared" si="4"/>
        <v/>
      </c>
      <c r="S140" s="216" t="str">
        <f>IF(技術者名簿!H538="","",技術者名簿!H538)</f>
        <v/>
      </c>
      <c r="T140" s="216" t="str">
        <f>IF(技術者名簿!I538="","",技術者名簿!I538)</f>
        <v/>
      </c>
      <c r="U140" s="216" t="str">
        <f>IF(技術者名簿!J538="","",技術者名簿!J538)</f>
        <v/>
      </c>
      <c r="V140" s="216" t="str">
        <f>IF(技術者名簿!K538="○",1,"")</f>
        <v/>
      </c>
      <c r="W140" s="216" t="str">
        <f>IF(技術者名簿!L538="○",1,"")</f>
        <v/>
      </c>
    </row>
    <row r="141" spans="1:23" ht="12.95" customHeight="1">
      <c r="A141" s="210" t="s">
        <v>860</v>
      </c>
      <c r="B141" s="211">
        <f t="shared" si="5"/>
        <v>542</v>
      </c>
      <c r="C141" s="212" t="s">
        <v>210</v>
      </c>
      <c r="D141" s="212" t="s">
        <v>436</v>
      </c>
      <c r="E141" s="213">
        <v>135</v>
      </c>
      <c r="F141" s="216" t="str">
        <f>IF(技術者名簿!B542="","",1)</f>
        <v/>
      </c>
      <c r="G141" s="216" t="str">
        <f>IF(技術者名簿!B542="","",技術者名簿!B542)</f>
        <v/>
      </c>
      <c r="H141" s="216" t="str">
        <f>IF(技術者名簿!C542="","",技術者名簿!C542)</f>
        <v/>
      </c>
      <c r="I141" s="216" t="str">
        <f>IF(技術者名簿!D542="","",技術者名簿!D542)</f>
        <v/>
      </c>
      <c r="J141" s="216" t="str">
        <f>IF(技術者名簿!E542="","",技術者名簿!E542)</f>
        <v/>
      </c>
      <c r="K141" s="216" t="str">
        <f>IF(技術者名簿!E542="","",技術者名簿!E543)</f>
        <v/>
      </c>
      <c r="L141" s="216" t="str">
        <f>IF(技術者名簿!E544="","",技術者名簿!E544)</f>
        <v/>
      </c>
      <c r="M141" s="216" t="str">
        <f>IF(技術者名簿!E545="","",技術者名簿!E545)</f>
        <v/>
      </c>
      <c r="N141" s="216" t="str">
        <f>IF(技術者名簿!G542="","",技術者名簿!G542)</f>
        <v/>
      </c>
      <c r="O141" s="216" t="str">
        <f>IF(技術者名簿!G543="","",技術者名簿!G543)</f>
        <v/>
      </c>
      <c r="P141" s="216" t="str">
        <f>IF(技術者名簿!G544="","",技術者名簿!G544)</f>
        <v/>
      </c>
      <c r="Q141" s="216" t="str">
        <f>IF(技術者名簿!G545="","",技術者名簿!G545)</f>
        <v/>
      </c>
      <c r="R141" s="215" t="str">
        <f t="shared" si="4"/>
        <v/>
      </c>
      <c r="S141" s="216" t="str">
        <f>IF(技術者名簿!H542="","",技術者名簿!H542)</f>
        <v/>
      </c>
      <c r="T141" s="216" t="str">
        <f>IF(技術者名簿!I542="","",技術者名簿!I542)</f>
        <v/>
      </c>
      <c r="U141" s="216" t="str">
        <f>IF(技術者名簿!J542="","",技術者名簿!J542)</f>
        <v/>
      </c>
      <c r="V141" s="216" t="str">
        <f>IF(技術者名簿!K542="○",1,"")</f>
        <v/>
      </c>
      <c r="W141" s="216" t="str">
        <f>IF(技術者名簿!L542="○",1,"")</f>
        <v/>
      </c>
    </row>
    <row r="142" spans="1:23" ht="12.95" customHeight="1">
      <c r="A142" s="210" t="s">
        <v>861</v>
      </c>
      <c r="B142" s="207">
        <f t="shared" si="5"/>
        <v>546</v>
      </c>
      <c r="C142" s="212" t="s">
        <v>210</v>
      </c>
      <c r="D142" s="212" t="s">
        <v>436</v>
      </c>
      <c r="E142" s="213">
        <v>136</v>
      </c>
      <c r="F142" s="216" t="str">
        <f>IF(技術者名簿!B546="","",1)</f>
        <v/>
      </c>
      <c r="G142" s="216" t="str">
        <f>IF(技術者名簿!B546="","",技術者名簿!B546)</f>
        <v/>
      </c>
      <c r="H142" s="216" t="str">
        <f>IF(技術者名簿!C546="","",技術者名簿!C546)</f>
        <v/>
      </c>
      <c r="I142" s="216" t="str">
        <f>IF(技術者名簿!D546="","",技術者名簿!D546)</f>
        <v/>
      </c>
      <c r="J142" s="216" t="str">
        <f>IF(技術者名簿!E546="","",技術者名簿!E546)</f>
        <v/>
      </c>
      <c r="K142" s="216" t="str">
        <f>IF(技術者名簿!E546="","",技術者名簿!E547)</f>
        <v/>
      </c>
      <c r="L142" s="216" t="str">
        <f>IF(技術者名簿!E548="","",技術者名簿!E548)</f>
        <v/>
      </c>
      <c r="M142" s="216" t="str">
        <f>IF(技術者名簿!E549="","",技術者名簿!E549)</f>
        <v/>
      </c>
      <c r="N142" s="216" t="str">
        <f>IF(技術者名簿!G546="","",技術者名簿!G546)</f>
        <v/>
      </c>
      <c r="O142" s="216" t="str">
        <f>IF(技術者名簿!G547="","",技術者名簿!G547)</f>
        <v/>
      </c>
      <c r="P142" s="216" t="str">
        <f>IF(技術者名簿!G548="","",技術者名簿!G548)</f>
        <v/>
      </c>
      <c r="Q142" s="216" t="str">
        <f>IF(技術者名簿!G549="","",技術者名簿!G549)</f>
        <v/>
      </c>
      <c r="R142" s="215" t="str">
        <f t="shared" si="4"/>
        <v/>
      </c>
      <c r="S142" s="216" t="str">
        <f>IF(技術者名簿!H546="","",技術者名簿!H546)</f>
        <v/>
      </c>
      <c r="T142" s="216" t="str">
        <f>IF(技術者名簿!I546="","",技術者名簿!I546)</f>
        <v/>
      </c>
      <c r="U142" s="216" t="str">
        <f>IF(技術者名簿!J546="","",技術者名簿!J546)</f>
        <v/>
      </c>
      <c r="V142" s="216" t="str">
        <f>IF(技術者名簿!K546="○",1,"")</f>
        <v/>
      </c>
      <c r="W142" s="216" t="str">
        <f>IF(技術者名簿!L546="○",1,"")</f>
        <v/>
      </c>
    </row>
    <row r="143" spans="1:23" ht="12.95" customHeight="1">
      <c r="A143" s="210" t="s">
        <v>862</v>
      </c>
      <c r="B143" s="207">
        <f t="shared" si="5"/>
        <v>550</v>
      </c>
      <c r="C143" s="212" t="s">
        <v>210</v>
      </c>
      <c r="D143" s="212" t="s">
        <v>436</v>
      </c>
      <c r="E143" s="213">
        <v>137</v>
      </c>
      <c r="F143" s="216" t="str">
        <f>IF(技術者名簿!B550="","",1)</f>
        <v/>
      </c>
      <c r="G143" s="216" t="str">
        <f>IF(技術者名簿!B550="","",技術者名簿!B550)</f>
        <v/>
      </c>
      <c r="H143" s="216" t="str">
        <f>IF(技術者名簿!C550="","",技術者名簿!C550)</f>
        <v/>
      </c>
      <c r="I143" s="216" t="str">
        <f>IF(技術者名簿!D550="","",技術者名簿!D550)</f>
        <v/>
      </c>
      <c r="J143" s="216" t="str">
        <f>IF(技術者名簿!E550="","",技術者名簿!E550)</f>
        <v/>
      </c>
      <c r="K143" s="216" t="str">
        <f>IF(技術者名簿!E550="","",技術者名簿!E551)</f>
        <v/>
      </c>
      <c r="L143" s="216" t="str">
        <f>IF(技術者名簿!E552="","",技術者名簿!E552)</f>
        <v/>
      </c>
      <c r="M143" s="216" t="str">
        <f>IF(技術者名簿!E553="","",技術者名簿!E553)</f>
        <v/>
      </c>
      <c r="N143" s="216" t="str">
        <f>IF(技術者名簿!G550="","",技術者名簿!G550)</f>
        <v/>
      </c>
      <c r="O143" s="216" t="str">
        <f>IF(技術者名簿!G551="","",技術者名簿!G551)</f>
        <v/>
      </c>
      <c r="P143" s="216" t="str">
        <f>IF(技術者名簿!G552="","",技術者名簿!G552)</f>
        <v/>
      </c>
      <c r="Q143" s="216" t="str">
        <f>IF(技術者名簿!G553="","",技術者名簿!G553)</f>
        <v/>
      </c>
      <c r="R143" s="215" t="str">
        <f t="shared" si="4"/>
        <v/>
      </c>
      <c r="S143" s="216" t="str">
        <f>IF(技術者名簿!H550="","",技術者名簿!H550)</f>
        <v/>
      </c>
      <c r="T143" s="216" t="str">
        <f>IF(技術者名簿!I550="","",技術者名簿!I550)</f>
        <v/>
      </c>
      <c r="U143" s="216" t="str">
        <f>IF(技術者名簿!J550="","",技術者名簿!J550)</f>
        <v/>
      </c>
      <c r="V143" s="216" t="str">
        <f>IF(技術者名簿!K550="○",1,"")</f>
        <v/>
      </c>
      <c r="W143" s="216" t="str">
        <f>IF(技術者名簿!L550="○",1,"")</f>
        <v/>
      </c>
    </row>
    <row r="144" spans="1:23" ht="12.95" customHeight="1">
      <c r="A144" s="210" t="s">
        <v>863</v>
      </c>
      <c r="B144" s="211">
        <f t="shared" si="5"/>
        <v>554</v>
      </c>
      <c r="C144" s="212" t="s">
        <v>210</v>
      </c>
      <c r="D144" s="212" t="s">
        <v>436</v>
      </c>
      <c r="E144" s="213">
        <v>138</v>
      </c>
      <c r="F144" s="216" t="str">
        <f>IF(技術者名簿!B554="","",1)</f>
        <v/>
      </c>
      <c r="G144" s="216" t="str">
        <f>IF(技術者名簿!B554="","",技術者名簿!B554)</f>
        <v/>
      </c>
      <c r="H144" s="216" t="str">
        <f>IF(技術者名簿!C554="","",技術者名簿!C554)</f>
        <v/>
      </c>
      <c r="I144" s="216" t="str">
        <f>IF(技術者名簿!D554="","",技術者名簿!D554)</f>
        <v/>
      </c>
      <c r="J144" s="216" t="str">
        <f>IF(技術者名簿!E554="","",技術者名簿!E554)</f>
        <v/>
      </c>
      <c r="K144" s="216" t="str">
        <f>IF(技術者名簿!E554="","",技術者名簿!E555)</f>
        <v/>
      </c>
      <c r="L144" s="216" t="str">
        <f>IF(技術者名簿!E556="","",技術者名簿!E556)</f>
        <v/>
      </c>
      <c r="M144" s="216" t="str">
        <f>IF(技術者名簿!E557="","",技術者名簿!E557)</f>
        <v/>
      </c>
      <c r="N144" s="216" t="str">
        <f>IF(技術者名簿!G554="","",技術者名簿!G554)</f>
        <v/>
      </c>
      <c r="O144" s="216" t="str">
        <f>IF(技術者名簿!G555="","",技術者名簿!G555)</f>
        <v/>
      </c>
      <c r="P144" s="216" t="str">
        <f>IF(技術者名簿!G556="","",技術者名簿!G556)</f>
        <v/>
      </c>
      <c r="Q144" s="216" t="str">
        <f>IF(技術者名簿!G557="","",技術者名簿!G557)</f>
        <v/>
      </c>
      <c r="R144" s="215" t="str">
        <f t="shared" si="4"/>
        <v/>
      </c>
      <c r="S144" s="216" t="str">
        <f>IF(技術者名簿!H554="","",技術者名簿!H554)</f>
        <v/>
      </c>
      <c r="T144" s="216" t="str">
        <f>IF(技術者名簿!I554="","",技術者名簿!I554)</f>
        <v/>
      </c>
      <c r="U144" s="216" t="str">
        <f>IF(技術者名簿!J554="","",技術者名簿!J554)</f>
        <v/>
      </c>
      <c r="V144" s="216" t="str">
        <f>IF(技術者名簿!K554="○",1,"")</f>
        <v/>
      </c>
      <c r="W144" s="216" t="str">
        <f>IF(技術者名簿!L554="○",1,"")</f>
        <v/>
      </c>
    </row>
    <row r="145" spans="1:23" ht="12.95" customHeight="1">
      <c r="A145" s="210" t="s">
        <v>864</v>
      </c>
      <c r="B145" s="207">
        <f t="shared" si="5"/>
        <v>558</v>
      </c>
      <c r="C145" s="212" t="s">
        <v>210</v>
      </c>
      <c r="D145" s="212" t="s">
        <v>436</v>
      </c>
      <c r="E145" s="213">
        <v>139</v>
      </c>
      <c r="F145" s="216" t="str">
        <f>IF(技術者名簿!B558="","",1)</f>
        <v/>
      </c>
      <c r="G145" s="216" t="str">
        <f>IF(技術者名簿!B558="","",技術者名簿!B558)</f>
        <v/>
      </c>
      <c r="H145" s="216" t="str">
        <f>IF(技術者名簿!C558="","",技術者名簿!C558)</f>
        <v/>
      </c>
      <c r="I145" s="216" t="str">
        <f>IF(技術者名簿!D558="","",技術者名簿!D558)</f>
        <v/>
      </c>
      <c r="J145" s="216" t="str">
        <f>IF(技術者名簿!E558="","",技術者名簿!E558)</f>
        <v/>
      </c>
      <c r="K145" s="216" t="str">
        <f>IF(技術者名簿!E558="","",技術者名簿!E559)</f>
        <v/>
      </c>
      <c r="L145" s="216" t="str">
        <f>IF(技術者名簿!E560="","",技術者名簿!E560)</f>
        <v/>
      </c>
      <c r="M145" s="216" t="str">
        <f>IF(技術者名簿!E561="","",技術者名簿!E561)</f>
        <v/>
      </c>
      <c r="N145" s="216" t="str">
        <f>IF(技術者名簿!G558="","",技術者名簿!G558)</f>
        <v/>
      </c>
      <c r="O145" s="216" t="str">
        <f>IF(技術者名簿!G559="","",技術者名簿!G559)</f>
        <v/>
      </c>
      <c r="P145" s="216" t="str">
        <f>IF(技術者名簿!G560="","",技術者名簿!G560)</f>
        <v/>
      </c>
      <c r="Q145" s="216" t="str">
        <f>IF(技術者名簿!G561="","",技術者名簿!G561)</f>
        <v/>
      </c>
      <c r="R145" s="215" t="str">
        <f t="shared" si="4"/>
        <v/>
      </c>
      <c r="S145" s="216" t="str">
        <f>IF(技術者名簿!H558="","",技術者名簿!H558)</f>
        <v/>
      </c>
      <c r="T145" s="216" t="str">
        <f>IF(技術者名簿!I558="","",技術者名簿!I558)</f>
        <v/>
      </c>
      <c r="U145" s="216" t="str">
        <f>IF(技術者名簿!J558="","",技術者名簿!J558)</f>
        <v/>
      </c>
      <c r="V145" s="216" t="str">
        <f>IF(技術者名簿!K558="○",1,"")</f>
        <v/>
      </c>
      <c r="W145" s="216" t="str">
        <f>IF(技術者名簿!L558="○",1,"")</f>
        <v/>
      </c>
    </row>
    <row r="146" spans="1:23" ht="12.95" customHeight="1">
      <c r="A146" s="210" t="s">
        <v>865</v>
      </c>
      <c r="B146" s="207">
        <f t="shared" si="5"/>
        <v>562</v>
      </c>
      <c r="C146" s="212" t="s">
        <v>210</v>
      </c>
      <c r="D146" s="212" t="s">
        <v>436</v>
      </c>
      <c r="E146" s="213">
        <v>140</v>
      </c>
      <c r="F146" s="216" t="str">
        <f>IF(技術者名簿!B562="","",1)</f>
        <v/>
      </c>
      <c r="G146" s="216" t="str">
        <f>IF(技術者名簿!B562="","",技術者名簿!B562)</f>
        <v/>
      </c>
      <c r="H146" s="216" t="str">
        <f>IF(技術者名簿!C562="","",技術者名簿!C562)</f>
        <v/>
      </c>
      <c r="I146" s="216" t="str">
        <f>IF(技術者名簿!D562="","",技術者名簿!D562)</f>
        <v/>
      </c>
      <c r="J146" s="216" t="str">
        <f>IF(技術者名簿!E562="","",技術者名簿!E562)</f>
        <v/>
      </c>
      <c r="K146" s="216" t="str">
        <f>IF(技術者名簿!E562="","",技術者名簿!E563)</f>
        <v/>
      </c>
      <c r="L146" s="216" t="str">
        <f>IF(技術者名簿!E564="","",技術者名簿!E564)</f>
        <v/>
      </c>
      <c r="M146" s="216" t="str">
        <f>IF(技術者名簿!E565="","",技術者名簿!E565)</f>
        <v/>
      </c>
      <c r="N146" s="216" t="str">
        <f>IF(技術者名簿!G562="","",技術者名簿!G562)</f>
        <v/>
      </c>
      <c r="O146" s="216" t="str">
        <f>IF(技術者名簿!G563="","",技術者名簿!G563)</f>
        <v/>
      </c>
      <c r="P146" s="216" t="str">
        <f>IF(技術者名簿!G564="","",技術者名簿!G564)</f>
        <v/>
      </c>
      <c r="Q146" s="216" t="str">
        <f>IF(技術者名簿!G565="","",技術者名簿!G565)</f>
        <v/>
      </c>
      <c r="R146" s="215" t="str">
        <f t="shared" si="4"/>
        <v/>
      </c>
      <c r="S146" s="216" t="str">
        <f>IF(技術者名簿!H562="","",技術者名簿!H562)</f>
        <v/>
      </c>
      <c r="T146" s="216" t="str">
        <f>IF(技術者名簿!I562="","",技術者名簿!I562)</f>
        <v/>
      </c>
      <c r="U146" s="216" t="str">
        <f>IF(技術者名簿!J562="","",技術者名簿!J562)</f>
        <v/>
      </c>
      <c r="V146" s="216" t="str">
        <f>IF(技術者名簿!K562="○",1,"")</f>
        <v/>
      </c>
      <c r="W146" s="216" t="str">
        <f>IF(技術者名簿!L562="○",1,"")</f>
        <v/>
      </c>
    </row>
    <row r="147" spans="1:23" ht="12.95" customHeight="1">
      <c r="A147" s="210" t="s">
        <v>866</v>
      </c>
      <c r="B147" s="211">
        <f t="shared" si="5"/>
        <v>566</v>
      </c>
      <c r="C147" s="212" t="s">
        <v>210</v>
      </c>
      <c r="D147" s="212" t="s">
        <v>436</v>
      </c>
      <c r="E147" s="213">
        <v>141</v>
      </c>
      <c r="F147" s="216" t="str">
        <f>IF(技術者名簿!B566="","",1)</f>
        <v/>
      </c>
      <c r="G147" s="216" t="str">
        <f>IF(技術者名簿!B566="","",技術者名簿!B566)</f>
        <v/>
      </c>
      <c r="H147" s="216" t="str">
        <f>IF(技術者名簿!C566="","",技術者名簿!C566)</f>
        <v/>
      </c>
      <c r="I147" s="216" t="str">
        <f>IF(技術者名簿!D566="","",技術者名簿!D566)</f>
        <v/>
      </c>
      <c r="J147" s="216" t="str">
        <f>IF(技術者名簿!E566="","",技術者名簿!E566)</f>
        <v/>
      </c>
      <c r="K147" s="216" t="str">
        <f>IF(技術者名簿!E566="","",技術者名簿!E567)</f>
        <v/>
      </c>
      <c r="L147" s="216" t="str">
        <f>IF(技術者名簿!E568="","",技術者名簿!E568)</f>
        <v/>
      </c>
      <c r="M147" s="216" t="str">
        <f>IF(技術者名簿!E569="","",技術者名簿!E569)</f>
        <v/>
      </c>
      <c r="N147" s="216" t="str">
        <f>IF(技術者名簿!G566="","",技術者名簿!G566)</f>
        <v/>
      </c>
      <c r="O147" s="216" t="str">
        <f>IF(技術者名簿!G567="","",技術者名簿!G567)</f>
        <v/>
      </c>
      <c r="P147" s="216" t="str">
        <f>IF(技術者名簿!G568="","",技術者名簿!G568)</f>
        <v/>
      </c>
      <c r="Q147" s="216" t="str">
        <f>IF(技術者名簿!G569="","",技術者名簿!G569)</f>
        <v/>
      </c>
      <c r="R147" s="215" t="str">
        <f t="shared" si="4"/>
        <v/>
      </c>
      <c r="S147" s="216" t="str">
        <f>IF(技術者名簿!H566="","",技術者名簿!H566)</f>
        <v/>
      </c>
      <c r="T147" s="216" t="str">
        <f>IF(技術者名簿!I566="","",技術者名簿!I566)</f>
        <v/>
      </c>
      <c r="U147" s="216" t="str">
        <f>IF(技術者名簿!J566="","",技術者名簿!J566)</f>
        <v/>
      </c>
      <c r="V147" s="216" t="str">
        <f>IF(技術者名簿!K566="○",1,"")</f>
        <v/>
      </c>
      <c r="W147" s="216" t="str">
        <f>IF(技術者名簿!L566="○",1,"")</f>
        <v/>
      </c>
    </row>
    <row r="148" spans="1:23" ht="12.95" customHeight="1">
      <c r="A148" s="210" t="s">
        <v>867</v>
      </c>
      <c r="B148" s="207">
        <f t="shared" si="5"/>
        <v>570</v>
      </c>
      <c r="C148" s="212" t="s">
        <v>210</v>
      </c>
      <c r="D148" s="212" t="s">
        <v>436</v>
      </c>
      <c r="E148" s="213">
        <v>142</v>
      </c>
      <c r="F148" s="216" t="str">
        <f>IF(技術者名簿!B570="","",1)</f>
        <v/>
      </c>
      <c r="G148" s="216" t="str">
        <f>IF(技術者名簿!B570="","",技術者名簿!B570)</f>
        <v/>
      </c>
      <c r="H148" s="216" t="str">
        <f>IF(技術者名簿!C570="","",技術者名簿!C570)</f>
        <v/>
      </c>
      <c r="I148" s="216" t="str">
        <f>IF(技術者名簿!D570="","",技術者名簿!D570)</f>
        <v/>
      </c>
      <c r="J148" s="216" t="str">
        <f>IF(技術者名簿!E570="","",技術者名簿!E570)</f>
        <v/>
      </c>
      <c r="K148" s="216" t="str">
        <f>IF(技術者名簿!E570="","",技術者名簿!E571)</f>
        <v/>
      </c>
      <c r="L148" s="216" t="str">
        <f>IF(技術者名簿!E572="","",技術者名簿!E572)</f>
        <v/>
      </c>
      <c r="M148" s="216" t="str">
        <f>IF(技術者名簿!E573="","",技術者名簿!E573)</f>
        <v/>
      </c>
      <c r="N148" s="216" t="str">
        <f>IF(技術者名簿!G570="","",技術者名簿!G570)</f>
        <v/>
      </c>
      <c r="O148" s="216" t="str">
        <f>IF(技術者名簿!G571="","",技術者名簿!G571)</f>
        <v/>
      </c>
      <c r="P148" s="216" t="str">
        <f>IF(技術者名簿!G572="","",技術者名簿!G572)</f>
        <v/>
      </c>
      <c r="Q148" s="216" t="str">
        <f>IF(技術者名簿!G573="","",技術者名簿!G573)</f>
        <v/>
      </c>
      <c r="R148" s="215" t="str">
        <f t="shared" si="4"/>
        <v/>
      </c>
      <c r="S148" s="216" t="str">
        <f>IF(技術者名簿!H570="","",技術者名簿!H570)</f>
        <v/>
      </c>
      <c r="T148" s="216" t="str">
        <f>IF(技術者名簿!I570="","",技術者名簿!I570)</f>
        <v/>
      </c>
      <c r="U148" s="216" t="str">
        <f>IF(技術者名簿!J570="","",技術者名簿!J570)</f>
        <v/>
      </c>
      <c r="V148" s="216" t="str">
        <f>IF(技術者名簿!K570="○",1,"")</f>
        <v/>
      </c>
      <c r="W148" s="216" t="str">
        <f>IF(技術者名簿!L570="○",1,"")</f>
        <v/>
      </c>
    </row>
    <row r="149" spans="1:23" ht="12.95" customHeight="1">
      <c r="A149" s="210" t="s">
        <v>868</v>
      </c>
      <c r="B149" s="207">
        <f t="shared" si="5"/>
        <v>574</v>
      </c>
      <c r="C149" s="212" t="s">
        <v>210</v>
      </c>
      <c r="D149" s="212" t="s">
        <v>436</v>
      </c>
      <c r="E149" s="213">
        <v>143</v>
      </c>
      <c r="F149" s="216" t="str">
        <f>IF(技術者名簿!B574="","",1)</f>
        <v/>
      </c>
      <c r="G149" s="216" t="str">
        <f>IF(技術者名簿!B574="","",技術者名簿!B574)</f>
        <v/>
      </c>
      <c r="H149" s="216" t="str">
        <f>IF(技術者名簿!C574="","",技術者名簿!C574)</f>
        <v/>
      </c>
      <c r="I149" s="216" t="str">
        <f>IF(技術者名簿!D574="","",技術者名簿!D574)</f>
        <v/>
      </c>
      <c r="J149" s="216" t="str">
        <f>IF(技術者名簿!E574="","",技術者名簿!E574)</f>
        <v/>
      </c>
      <c r="K149" s="216" t="str">
        <f>IF(技術者名簿!E574="","",技術者名簿!E575)</f>
        <v/>
      </c>
      <c r="L149" s="216" t="str">
        <f>IF(技術者名簿!E576="","",技術者名簿!E576)</f>
        <v/>
      </c>
      <c r="M149" s="216" t="str">
        <f>IF(技術者名簿!E577="","",技術者名簿!E577)</f>
        <v/>
      </c>
      <c r="N149" s="216" t="str">
        <f>IF(技術者名簿!G574="","",技術者名簿!G574)</f>
        <v/>
      </c>
      <c r="O149" s="216" t="str">
        <f>IF(技術者名簿!G575="","",技術者名簿!G575)</f>
        <v/>
      </c>
      <c r="P149" s="216" t="str">
        <f>IF(技術者名簿!G576="","",技術者名簿!G576)</f>
        <v/>
      </c>
      <c r="Q149" s="216" t="str">
        <f>IF(技術者名簿!G577="","",技術者名簿!G577)</f>
        <v/>
      </c>
      <c r="R149" s="215" t="str">
        <f t="shared" si="4"/>
        <v/>
      </c>
      <c r="S149" s="216" t="str">
        <f>IF(技術者名簿!H574="","",技術者名簿!H574)</f>
        <v/>
      </c>
      <c r="T149" s="216" t="str">
        <f>IF(技術者名簿!I574="","",技術者名簿!I574)</f>
        <v/>
      </c>
      <c r="U149" s="216" t="str">
        <f>IF(技術者名簿!J574="","",技術者名簿!J574)</f>
        <v/>
      </c>
      <c r="V149" s="216" t="str">
        <f>IF(技術者名簿!K574="○",1,"")</f>
        <v/>
      </c>
      <c r="W149" s="216" t="str">
        <f>IF(技術者名簿!L574="○",1,"")</f>
        <v/>
      </c>
    </row>
    <row r="150" spans="1:23" ht="12.95" customHeight="1">
      <c r="A150" s="210" t="s">
        <v>869</v>
      </c>
      <c r="B150" s="211">
        <f t="shared" si="5"/>
        <v>578</v>
      </c>
      <c r="C150" s="212" t="s">
        <v>210</v>
      </c>
      <c r="D150" s="212" t="s">
        <v>436</v>
      </c>
      <c r="E150" s="213">
        <v>144</v>
      </c>
      <c r="F150" s="216" t="str">
        <f>IF(技術者名簿!B578="","",1)</f>
        <v/>
      </c>
      <c r="G150" s="216" t="str">
        <f>IF(技術者名簿!B578="","",技術者名簿!B578)</f>
        <v/>
      </c>
      <c r="H150" s="216" t="str">
        <f>IF(技術者名簿!C578="","",技術者名簿!C578)</f>
        <v/>
      </c>
      <c r="I150" s="216" t="str">
        <f>IF(技術者名簿!D578="","",技術者名簿!D578)</f>
        <v/>
      </c>
      <c r="J150" s="216" t="str">
        <f>IF(技術者名簿!E578="","",技術者名簿!E578)</f>
        <v/>
      </c>
      <c r="K150" s="216" t="str">
        <f>IF(技術者名簿!E578="","",技術者名簿!E579)</f>
        <v/>
      </c>
      <c r="L150" s="216" t="str">
        <f>IF(技術者名簿!E580="","",技術者名簿!E580)</f>
        <v/>
      </c>
      <c r="M150" s="216" t="str">
        <f>IF(技術者名簿!E581="","",技術者名簿!E581)</f>
        <v/>
      </c>
      <c r="N150" s="216" t="str">
        <f>IF(技術者名簿!G578="","",技術者名簿!G578)</f>
        <v/>
      </c>
      <c r="O150" s="216" t="str">
        <f>IF(技術者名簿!G579="","",技術者名簿!G579)</f>
        <v/>
      </c>
      <c r="P150" s="216" t="str">
        <f>IF(技術者名簿!G580="","",技術者名簿!G580)</f>
        <v/>
      </c>
      <c r="Q150" s="216" t="str">
        <f>IF(技術者名簿!G581="","",技術者名簿!G581)</f>
        <v/>
      </c>
      <c r="R150" s="215" t="str">
        <f t="shared" si="4"/>
        <v/>
      </c>
      <c r="S150" s="216" t="str">
        <f>IF(技術者名簿!H578="","",技術者名簿!H578)</f>
        <v/>
      </c>
      <c r="T150" s="216" t="str">
        <f>IF(技術者名簿!I578="","",技術者名簿!I578)</f>
        <v/>
      </c>
      <c r="U150" s="216" t="str">
        <f>IF(技術者名簿!J578="","",技術者名簿!J578)</f>
        <v/>
      </c>
      <c r="V150" s="216" t="str">
        <f>IF(技術者名簿!K578="○",1,"")</f>
        <v/>
      </c>
      <c r="W150" s="216" t="str">
        <f>IF(技術者名簿!L578="○",1,"")</f>
        <v/>
      </c>
    </row>
    <row r="151" spans="1:23" ht="12.95" customHeight="1">
      <c r="A151" s="210" t="s">
        <v>870</v>
      </c>
      <c r="B151" s="207">
        <f t="shared" si="5"/>
        <v>582</v>
      </c>
      <c r="C151" s="212" t="s">
        <v>210</v>
      </c>
      <c r="D151" s="212" t="s">
        <v>436</v>
      </c>
      <c r="E151" s="213">
        <v>145</v>
      </c>
      <c r="F151" s="216" t="str">
        <f>IF(技術者名簿!B582="","",1)</f>
        <v/>
      </c>
      <c r="G151" s="216" t="str">
        <f>IF(技術者名簿!B582="","",技術者名簿!B582)</f>
        <v/>
      </c>
      <c r="H151" s="216" t="str">
        <f>IF(技術者名簿!C582="","",技術者名簿!C582)</f>
        <v/>
      </c>
      <c r="I151" s="216" t="str">
        <f>IF(技術者名簿!D582="","",技術者名簿!D582)</f>
        <v/>
      </c>
      <c r="J151" s="216" t="str">
        <f>IF(技術者名簿!E582="","",技術者名簿!E582)</f>
        <v/>
      </c>
      <c r="K151" s="216" t="str">
        <f>IF(技術者名簿!E582="","",技術者名簿!E583)</f>
        <v/>
      </c>
      <c r="L151" s="216" t="str">
        <f>IF(技術者名簿!E584="","",技術者名簿!E584)</f>
        <v/>
      </c>
      <c r="M151" s="216" t="str">
        <f>IF(技術者名簿!E585="","",技術者名簿!E585)</f>
        <v/>
      </c>
      <c r="N151" s="216" t="str">
        <f>IF(技術者名簿!G582="","",技術者名簿!G582)</f>
        <v/>
      </c>
      <c r="O151" s="216" t="str">
        <f>IF(技術者名簿!G583="","",技術者名簿!G583)</f>
        <v/>
      </c>
      <c r="P151" s="216" t="str">
        <f>IF(技術者名簿!G584="","",技術者名簿!G584)</f>
        <v/>
      </c>
      <c r="Q151" s="216" t="str">
        <f>IF(技術者名簿!G585="","",技術者名簿!G585)</f>
        <v/>
      </c>
      <c r="R151" s="215" t="str">
        <f t="shared" si="4"/>
        <v/>
      </c>
      <c r="S151" s="216" t="str">
        <f>IF(技術者名簿!H582="","",技術者名簿!H582)</f>
        <v/>
      </c>
      <c r="T151" s="216" t="str">
        <f>IF(技術者名簿!I582="","",技術者名簿!I582)</f>
        <v/>
      </c>
      <c r="U151" s="216" t="str">
        <f>IF(技術者名簿!J582="","",技術者名簿!J582)</f>
        <v/>
      </c>
      <c r="V151" s="216" t="str">
        <f>IF(技術者名簿!K582="○",1,"")</f>
        <v/>
      </c>
      <c r="W151" s="216" t="str">
        <f>IF(技術者名簿!L582="○",1,"")</f>
        <v/>
      </c>
    </row>
    <row r="152" spans="1:23" ht="12.95" customHeight="1">
      <c r="A152" s="210" t="s">
        <v>871</v>
      </c>
      <c r="B152" s="207">
        <f t="shared" si="5"/>
        <v>586</v>
      </c>
      <c r="C152" s="212" t="s">
        <v>210</v>
      </c>
      <c r="D152" s="212" t="s">
        <v>436</v>
      </c>
      <c r="E152" s="213">
        <v>146</v>
      </c>
      <c r="F152" s="216" t="str">
        <f>IF(技術者名簿!B586="","",1)</f>
        <v/>
      </c>
      <c r="G152" s="216" t="str">
        <f>IF(技術者名簿!B586="","",技術者名簿!B586)</f>
        <v/>
      </c>
      <c r="H152" s="216" t="str">
        <f>IF(技術者名簿!C586="","",技術者名簿!C586)</f>
        <v/>
      </c>
      <c r="I152" s="216" t="str">
        <f>IF(技術者名簿!D586="","",技術者名簿!D586)</f>
        <v/>
      </c>
      <c r="J152" s="216" t="str">
        <f>IF(技術者名簿!E586="","",技術者名簿!E586)</f>
        <v/>
      </c>
      <c r="K152" s="216" t="str">
        <f>IF(技術者名簿!E586="","",技術者名簿!E587)</f>
        <v/>
      </c>
      <c r="L152" s="216" t="str">
        <f>IF(技術者名簿!E588="","",技術者名簿!E588)</f>
        <v/>
      </c>
      <c r="M152" s="216" t="str">
        <f>IF(技術者名簿!E589="","",技術者名簿!E589)</f>
        <v/>
      </c>
      <c r="N152" s="216" t="str">
        <f>IF(技術者名簿!G586="","",技術者名簿!G586)</f>
        <v/>
      </c>
      <c r="O152" s="216" t="str">
        <f>IF(技術者名簿!G587="","",技術者名簿!G587)</f>
        <v/>
      </c>
      <c r="P152" s="216" t="str">
        <f>IF(技術者名簿!G588="","",技術者名簿!G588)</f>
        <v/>
      </c>
      <c r="Q152" s="216" t="str">
        <f>IF(技術者名簿!G589="","",技術者名簿!G589)</f>
        <v/>
      </c>
      <c r="R152" s="215" t="str">
        <f t="shared" si="4"/>
        <v/>
      </c>
      <c r="S152" s="216" t="str">
        <f>IF(技術者名簿!H586="","",技術者名簿!H586)</f>
        <v/>
      </c>
      <c r="T152" s="216" t="str">
        <f>IF(技術者名簿!I586="","",技術者名簿!I586)</f>
        <v/>
      </c>
      <c r="U152" s="216" t="str">
        <f>IF(技術者名簿!J586="","",技術者名簿!J586)</f>
        <v/>
      </c>
      <c r="V152" s="216" t="str">
        <f>IF(技術者名簿!K586="○",1,"")</f>
        <v/>
      </c>
      <c r="W152" s="216" t="str">
        <f>IF(技術者名簿!L586="○",1,"")</f>
        <v/>
      </c>
    </row>
    <row r="153" spans="1:23" ht="12.95" customHeight="1">
      <c r="A153" s="210" t="s">
        <v>872</v>
      </c>
      <c r="B153" s="211">
        <f t="shared" si="5"/>
        <v>590</v>
      </c>
      <c r="C153" s="212" t="s">
        <v>210</v>
      </c>
      <c r="D153" s="212" t="s">
        <v>436</v>
      </c>
      <c r="E153" s="213">
        <v>147</v>
      </c>
      <c r="F153" s="216" t="str">
        <f>IF(技術者名簿!B590="","",1)</f>
        <v/>
      </c>
      <c r="G153" s="216" t="str">
        <f>IF(技術者名簿!B590="","",技術者名簿!B590)</f>
        <v/>
      </c>
      <c r="H153" s="216" t="str">
        <f>IF(技術者名簿!C590="","",技術者名簿!C590)</f>
        <v/>
      </c>
      <c r="I153" s="216" t="str">
        <f>IF(技術者名簿!D590="","",技術者名簿!D590)</f>
        <v/>
      </c>
      <c r="J153" s="216" t="str">
        <f>IF(技術者名簿!E590="","",技術者名簿!E590)</f>
        <v/>
      </c>
      <c r="K153" s="216" t="str">
        <f>IF(技術者名簿!E590="","",技術者名簿!E591)</f>
        <v/>
      </c>
      <c r="L153" s="216" t="str">
        <f>IF(技術者名簿!E592="","",技術者名簿!E592)</f>
        <v/>
      </c>
      <c r="M153" s="216" t="str">
        <f>IF(技術者名簿!E593="","",技術者名簿!E593)</f>
        <v/>
      </c>
      <c r="N153" s="216" t="str">
        <f>IF(技術者名簿!G590="","",技術者名簿!G590)</f>
        <v/>
      </c>
      <c r="O153" s="216" t="str">
        <f>IF(技術者名簿!G591="","",技術者名簿!G591)</f>
        <v/>
      </c>
      <c r="P153" s="216" t="str">
        <f>IF(技術者名簿!G592="","",技術者名簿!G592)</f>
        <v/>
      </c>
      <c r="Q153" s="216" t="str">
        <f>IF(技術者名簿!G593="","",技術者名簿!G593)</f>
        <v/>
      </c>
      <c r="R153" s="215" t="str">
        <f t="shared" si="4"/>
        <v/>
      </c>
      <c r="S153" s="216" t="str">
        <f>IF(技術者名簿!H590="","",技術者名簿!H590)</f>
        <v/>
      </c>
      <c r="T153" s="216" t="str">
        <f>IF(技術者名簿!I590="","",技術者名簿!I590)</f>
        <v/>
      </c>
      <c r="U153" s="216" t="str">
        <f>IF(技術者名簿!J590="","",技術者名簿!J590)</f>
        <v/>
      </c>
      <c r="V153" s="216" t="str">
        <f>IF(技術者名簿!K590="○",1,"")</f>
        <v/>
      </c>
      <c r="W153" s="216" t="str">
        <f>IF(技術者名簿!L590="○",1,"")</f>
        <v/>
      </c>
    </row>
    <row r="154" spans="1:23" ht="12.95" customHeight="1">
      <c r="A154" s="210" t="s">
        <v>873</v>
      </c>
      <c r="B154" s="207">
        <f t="shared" si="5"/>
        <v>594</v>
      </c>
      <c r="C154" s="212" t="s">
        <v>210</v>
      </c>
      <c r="D154" s="212" t="s">
        <v>436</v>
      </c>
      <c r="E154" s="213">
        <v>148</v>
      </c>
      <c r="F154" s="216" t="str">
        <f>IF(技術者名簿!B594="","",1)</f>
        <v/>
      </c>
      <c r="G154" s="216" t="str">
        <f>IF(技術者名簿!B594="","",技術者名簿!B594)</f>
        <v/>
      </c>
      <c r="H154" s="216" t="str">
        <f>IF(技術者名簿!C594="","",技術者名簿!C594)</f>
        <v/>
      </c>
      <c r="I154" s="216" t="str">
        <f>IF(技術者名簿!D594="","",技術者名簿!D594)</f>
        <v/>
      </c>
      <c r="J154" s="216" t="str">
        <f>IF(技術者名簿!E594="","",技術者名簿!E594)</f>
        <v/>
      </c>
      <c r="K154" s="216" t="str">
        <f>IF(技術者名簿!E594="","",技術者名簿!E595)</f>
        <v/>
      </c>
      <c r="L154" s="216" t="str">
        <f>IF(技術者名簿!E596="","",技術者名簿!E596)</f>
        <v/>
      </c>
      <c r="M154" s="216" t="str">
        <f>IF(技術者名簿!E597="","",技術者名簿!E597)</f>
        <v/>
      </c>
      <c r="N154" s="216" t="str">
        <f>IF(技術者名簿!G594="","",技術者名簿!G594)</f>
        <v/>
      </c>
      <c r="O154" s="216" t="str">
        <f>IF(技術者名簿!G595="","",技術者名簿!G595)</f>
        <v/>
      </c>
      <c r="P154" s="216" t="str">
        <f>IF(技術者名簿!G596="","",技術者名簿!G596)</f>
        <v/>
      </c>
      <c r="Q154" s="216" t="str">
        <f>IF(技術者名簿!G597="","",技術者名簿!G597)</f>
        <v/>
      </c>
      <c r="R154" s="215" t="str">
        <f t="shared" si="4"/>
        <v/>
      </c>
      <c r="S154" s="216" t="str">
        <f>IF(技術者名簿!H594="","",技術者名簿!H594)</f>
        <v/>
      </c>
      <c r="T154" s="216" t="str">
        <f>IF(技術者名簿!I594="","",技術者名簿!I594)</f>
        <v/>
      </c>
      <c r="U154" s="216" t="str">
        <f>IF(技術者名簿!J594="","",技術者名簿!J594)</f>
        <v/>
      </c>
      <c r="V154" s="216" t="str">
        <f>IF(技術者名簿!K594="○",1,"")</f>
        <v/>
      </c>
      <c r="W154" s="216" t="str">
        <f>IF(技術者名簿!L594="○",1,"")</f>
        <v/>
      </c>
    </row>
    <row r="155" spans="1:23" ht="12.95" customHeight="1">
      <c r="A155" s="210" t="s">
        <v>874</v>
      </c>
      <c r="B155" s="207">
        <f t="shared" si="5"/>
        <v>598</v>
      </c>
      <c r="C155" s="212" t="s">
        <v>210</v>
      </c>
      <c r="D155" s="212" t="s">
        <v>436</v>
      </c>
      <c r="E155" s="213">
        <v>149</v>
      </c>
      <c r="F155" s="216" t="str">
        <f>IF(技術者名簿!B598="","",1)</f>
        <v/>
      </c>
      <c r="G155" s="216" t="str">
        <f>IF(技術者名簿!B598="","",技術者名簿!B598)</f>
        <v/>
      </c>
      <c r="H155" s="216" t="str">
        <f>IF(技術者名簿!C598="","",技術者名簿!C598)</f>
        <v/>
      </c>
      <c r="I155" s="216" t="str">
        <f>IF(技術者名簿!D598="","",技術者名簿!D598)</f>
        <v/>
      </c>
      <c r="J155" s="216" t="str">
        <f>IF(技術者名簿!E598="","",技術者名簿!E598)</f>
        <v/>
      </c>
      <c r="K155" s="216" t="str">
        <f>IF(技術者名簿!E598="","",技術者名簿!E599)</f>
        <v/>
      </c>
      <c r="L155" s="216" t="str">
        <f>IF(技術者名簿!E600="","",技術者名簿!E600)</f>
        <v/>
      </c>
      <c r="M155" s="216" t="str">
        <f>IF(技術者名簿!E601="","",技術者名簿!E601)</f>
        <v/>
      </c>
      <c r="N155" s="216" t="str">
        <f>IF(技術者名簿!G598="","",技術者名簿!G598)</f>
        <v/>
      </c>
      <c r="O155" s="216" t="str">
        <f>IF(技術者名簿!G599="","",技術者名簿!G599)</f>
        <v/>
      </c>
      <c r="P155" s="216" t="str">
        <f>IF(技術者名簿!G600="","",技術者名簿!G600)</f>
        <v/>
      </c>
      <c r="Q155" s="216" t="str">
        <f>IF(技術者名簿!G601="","",技術者名簿!G601)</f>
        <v/>
      </c>
      <c r="R155" s="215" t="str">
        <f t="shared" si="4"/>
        <v/>
      </c>
      <c r="S155" s="216" t="str">
        <f>IF(技術者名簿!H598="","",技術者名簿!H598)</f>
        <v/>
      </c>
      <c r="T155" s="216" t="str">
        <f>IF(技術者名簿!I598="","",技術者名簿!I598)</f>
        <v/>
      </c>
      <c r="U155" s="216" t="str">
        <f>IF(技術者名簿!J598="","",技術者名簿!J598)</f>
        <v/>
      </c>
      <c r="V155" s="216" t="str">
        <f>IF(技術者名簿!K598="○",1,"")</f>
        <v/>
      </c>
      <c r="W155" s="216" t="str">
        <f>IF(技術者名簿!L598="○",1,"")</f>
        <v/>
      </c>
    </row>
    <row r="156" spans="1:23" ht="12.95" customHeight="1">
      <c r="A156" s="210" t="s">
        <v>875</v>
      </c>
      <c r="B156" s="211">
        <f t="shared" si="5"/>
        <v>602</v>
      </c>
      <c r="C156" s="212" t="s">
        <v>210</v>
      </c>
      <c r="D156" s="212" t="s">
        <v>436</v>
      </c>
      <c r="E156" s="213">
        <v>150</v>
      </c>
      <c r="F156" s="217" t="str">
        <f>IF(技術者名簿!B602="","",1)</f>
        <v/>
      </c>
      <c r="G156" s="217" t="str">
        <f>IF(技術者名簿!B602="","",技術者名簿!B602)</f>
        <v/>
      </c>
      <c r="H156" s="217" t="str">
        <f>IF(技術者名簿!C602="","",技術者名簿!C602)</f>
        <v/>
      </c>
      <c r="I156" s="217" t="str">
        <f>IF(技術者名簿!D602="","",技術者名簿!D602)</f>
        <v/>
      </c>
      <c r="J156" s="217" t="str">
        <f>IF(技術者名簿!E602="","",技術者名簿!E602)</f>
        <v/>
      </c>
      <c r="K156" s="217" t="str">
        <f>IF(技術者名簿!E602="","",技術者名簿!E603)</f>
        <v/>
      </c>
      <c r="L156" s="217" t="str">
        <f>IF(技術者名簿!E604="","",技術者名簿!E604)</f>
        <v/>
      </c>
      <c r="M156" s="217" t="str">
        <f>IF(技術者名簿!E605="","",技術者名簿!E605)</f>
        <v/>
      </c>
      <c r="N156" s="217" t="str">
        <f>IF(技術者名簿!G602="","",技術者名簿!G602)</f>
        <v/>
      </c>
      <c r="O156" s="217" t="str">
        <f>IF(技術者名簿!G603="","",技術者名簿!G603)</f>
        <v/>
      </c>
      <c r="P156" s="217" t="str">
        <f>IF(技術者名簿!G604="","",技術者名簿!G604)</f>
        <v/>
      </c>
      <c r="Q156" s="217" t="str">
        <f>IF(技術者名簿!G605="","",技術者名簿!G605)</f>
        <v/>
      </c>
      <c r="R156" s="215" t="str">
        <f t="shared" si="4"/>
        <v/>
      </c>
      <c r="S156" s="217" t="str">
        <f>IF(技術者名簿!H602="","",技術者名簿!H602)</f>
        <v/>
      </c>
      <c r="T156" s="217" t="str">
        <f>IF(技術者名簿!I602="","",技術者名簿!I602)</f>
        <v/>
      </c>
      <c r="U156" s="217" t="str">
        <f>IF(技術者名簿!J602="","",技術者名簿!J602)</f>
        <v/>
      </c>
      <c r="V156" s="217" t="str">
        <f>IF(技術者名簿!K602="○",1,"")</f>
        <v/>
      </c>
      <c r="W156" s="217" t="str">
        <f>IF(技術者名簿!L602="○",1,"")</f>
        <v/>
      </c>
    </row>
  </sheetData>
  <phoneticPr fontId="3"/>
  <conditionalFormatting sqref="A7:A156">
    <cfRule type="cellIs" dxfId="0" priority="1" operator="equal">
      <formula>0</formula>
    </cfRule>
  </conditionalFormatting>
  <pageMargins left="0.7" right="0.7" top="0.75" bottom="0.75" header="0.3" footer="0.3"/>
  <pageSetup paperSize="8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業者カード</vt:lpstr>
      <vt:lpstr>技術者名簿</vt:lpstr>
      <vt:lpstr>コード表</vt:lpstr>
      <vt:lpstr>Inputval</vt:lpstr>
      <vt:lpstr>InputvalEng</vt:lpstr>
      <vt:lpstr>Inputval!Print_Area</vt:lpstr>
      <vt:lpstr>InputvalEng!Print_Area</vt:lpstr>
      <vt:lpstr>技術者名簿!Print_Area</vt:lpstr>
      <vt:lpstr>業者カード!Print_Area</vt:lpstr>
      <vt:lpstr>コード表!Print_Titles</vt:lpstr>
      <vt:lpstr>技術者名簿!Print_Titles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2012-10-29T11:50:36Z</cp:lastPrinted>
  <dcterms:created xsi:type="dcterms:W3CDTF">2006-10-27T01:36:09Z</dcterms:created>
  <dcterms:modified xsi:type="dcterms:W3CDTF">2023-05-29T02:29:44Z</dcterms:modified>
</cp:coreProperties>
</file>