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FA92549-E704-4093-9E99-24628013DE42}" xr6:coauthVersionLast="47" xr6:coauthVersionMax="47" xr10:uidLastSave="{00000000-0000-0000-0000-000000000000}"/>
  <workbookProtection workbookAlgorithmName="SHA-512" workbookHashValue="xbKUQdl/6yH1EWbtr6lvrZDKfbNiZeOrkPCFhZy4FhZh1n+vCslxIjvoPI7L36kDlWskEKHrC9tznRAa3JHdlA==" workbookSaltValue="v7rf7cR+VFcLC9pIgEbZIg==" workbookSpinCount="100000" lockStructure="1"/>
  <bookViews>
    <workbookView xWindow="-120" yWindow="-120" windowWidth="29040" windowHeight="15840" xr2:uid="{00000000-000D-0000-FFFF-FFFF00000000}"/>
  </bookViews>
  <sheets>
    <sheet name="業者カード" sheetId="11" r:id="rId1"/>
    <sheet name="Inputval" sheetId="19" state="hidden" r:id="rId2"/>
  </sheets>
  <definedNames>
    <definedName name="_xlnm.Print_Area" localSheetId="0">業者カード!$A$1:$AG$182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4" i="11" l="1"/>
  <c r="AH7" i="11"/>
  <c r="AH28" i="11"/>
  <c r="AH27" i="11"/>
  <c r="AH9" i="11"/>
  <c r="F13" i="19" s="1"/>
  <c r="F12" i="19" s="1"/>
  <c r="AI9" i="11"/>
  <c r="AH8" i="11"/>
  <c r="H106" i="19" l="1"/>
  <c r="H107" i="19"/>
  <c r="H108" i="19"/>
  <c r="H109" i="19"/>
  <c r="H110" i="19"/>
  <c r="H146" i="19"/>
  <c r="H147" i="19"/>
  <c r="G153" i="19"/>
  <c r="G154" i="19"/>
  <c r="G155" i="19"/>
  <c r="G156" i="19"/>
  <c r="G157" i="19"/>
  <c r="G158" i="19"/>
  <c r="G159" i="19"/>
  <c r="G160" i="19"/>
  <c r="G161" i="19"/>
  <c r="G162" i="19"/>
  <c r="G163" i="19"/>
  <c r="G164" i="19"/>
  <c r="G165" i="19"/>
  <c r="G166" i="19"/>
  <c r="G167" i="19"/>
  <c r="G168" i="19"/>
  <c r="G169" i="19"/>
  <c r="G170" i="19"/>
  <c r="G171" i="19"/>
  <c r="G172" i="19"/>
  <c r="I153" i="19"/>
  <c r="I154" i="19"/>
  <c r="I155" i="19"/>
  <c r="I156" i="19"/>
  <c r="I157" i="19"/>
  <c r="I158" i="19"/>
  <c r="I159" i="19"/>
  <c r="I160" i="19"/>
  <c r="I161" i="19"/>
  <c r="I162" i="19"/>
  <c r="I163" i="19"/>
  <c r="I164" i="19"/>
  <c r="I165" i="19"/>
  <c r="I166" i="19"/>
  <c r="I167" i="19"/>
  <c r="I168" i="19"/>
  <c r="I169" i="19"/>
  <c r="I170" i="19"/>
  <c r="I171" i="19"/>
  <c r="I172" i="19"/>
  <c r="I152" i="19"/>
  <c r="E106" i="19"/>
  <c r="G106" i="19" s="1"/>
  <c r="E107" i="19"/>
  <c r="G107" i="19" s="1"/>
  <c r="E108" i="19"/>
  <c r="G108" i="19" s="1"/>
  <c r="E109" i="19"/>
  <c r="G109" i="19" s="1"/>
  <c r="E110" i="19"/>
  <c r="G110" i="19" s="1"/>
  <c r="E146" i="19"/>
  <c r="G146" i="19" s="1"/>
  <c r="E147" i="19"/>
  <c r="G147" i="19" s="1"/>
  <c r="F42" i="19"/>
  <c r="K156" i="11"/>
  <c r="AJ165" i="11"/>
  <c r="AJ166" i="11"/>
  <c r="AJ167" i="11"/>
  <c r="AJ168" i="11"/>
  <c r="AJ169" i="11"/>
  <c r="AJ170" i="11"/>
  <c r="AJ164" i="11"/>
  <c r="AJ158" i="11"/>
  <c r="AJ159" i="11"/>
  <c r="AJ160" i="11"/>
  <c r="AJ161" i="11"/>
  <c r="AJ162" i="11"/>
  <c r="AJ163" i="11"/>
  <c r="AJ157" i="11"/>
  <c r="AJ151" i="11"/>
  <c r="AJ152" i="11"/>
  <c r="AJ153" i="11"/>
  <c r="AJ154" i="11"/>
  <c r="AJ155" i="11"/>
  <c r="AJ156" i="11"/>
  <c r="AJ150" i="11"/>
  <c r="AM136" i="11"/>
  <c r="AM135" i="11"/>
  <c r="AM134" i="11"/>
  <c r="AM133" i="11"/>
  <c r="AM132" i="11"/>
  <c r="AM131" i="11"/>
  <c r="AM130" i="11"/>
  <c r="AM129" i="11"/>
  <c r="AM128" i="11"/>
  <c r="AM127" i="11"/>
  <c r="AM126" i="11"/>
  <c r="AM125" i="11"/>
  <c r="AM124" i="11"/>
  <c r="AM123" i="11"/>
  <c r="AM122" i="11"/>
  <c r="AM121" i="11"/>
  <c r="AM120" i="11"/>
  <c r="AM119" i="11"/>
  <c r="AM118" i="11"/>
  <c r="AM117" i="11"/>
  <c r="AM115" i="11"/>
  <c r="AM114" i="11"/>
  <c r="AM113" i="11"/>
  <c r="AM112" i="11"/>
  <c r="AM111" i="11"/>
  <c r="AM110" i="11"/>
  <c r="AM109" i="11"/>
  <c r="AM108" i="11"/>
  <c r="AM107" i="11"/>
  <c r="AM106" i="11"/>
  <c r="AM105" i="11"/>
  <c r="AM104" i="11"/>
  <c r="AM103" i="11"/>
  <c r="AM102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90" i="11"/>
  <c r="AM91" i="11"/>
  <c r="AM92" i="11"/>
  <c r="AM93" i="11"/>
  <c r="AM94" i="11"/>
  <c r="AM95" i="11"/>
  <c r="AM96" i="11"/>
  <c r="AM52" i="11"/>
  <c r="AJ52" i="11"/>
  <c r="AJ53" i="11" s="1"/>
  <c r="AJ54" i="11" s="1"/>
  <c r="AJ55" i="11" s="1"/>
  <c r="AJ56" i="11" s="1"/>
  <c r="AJ57" i="11" s="1"/>
  <c r="E66" i="19" s="1"/>
  <c r="AK52" i="11"/>
  <c r="H61" i="19" s="1"/>
  <c r="AJ106" i="11"/>
  <c r="AJ107" i="11" s="1"/>
  <c r="AJ108" i="11" s="1"/>
  <c r="AJ109" i="11" s="1"/>
  <c r="E118" i="19" s="1"/>
  <c r="AJ110" i="11"/>
  <c r="E119" i="19" s="1"/>
  <c r="AJ111" i="11"/>
  <c r="E120" i="19" s="1"/>
  <c r="AJ112" i="11"/>
  <c r="AJ113" i="11" s="1"/>
  <c r="E122" i="19" s="1"/>
  <c r="AJ114" i="11"/>
  <c r="AJ115" i="11" s="1"/>
  <c r="E124" i="19" s="1"/>
  <c r="AJ116" i="11"/>
  <c r="AJ117" i="11" s="1"/>
  <c r="E126" i="19" s="1"/>
  <c r="AJ118" i="11"/>
  <c r="AJ119" i="11" s="1"/>
  <c r="E128" i="19" s="1"/>
  <c r="AJ120" i="11"/>
  <c r="AJ121" i="11" s="1"/>
  <c r="E130" i="19" s="1"/>
  <c r="AJ122" i="11"/>
  <c r="AJ123" i="11" s="1"/>
  <c r="E132" i="19" s="1"/>
  <c r="AJ124" i="11"/>
  <c r="AJ125" i="11" s="1"/>
  <c r="AJ126" i="11" s="1"/>
  <c r="AJ127" i="11" s="1"/>
  <c r="AJ128" i="11" s="1"/>
  <c r="AJ129" i="11" s="1"/>
  <c r="E138" i="19" s="1"/>
  <c r="AJ130" i="11"/>
  <c r="E139" i="19" s="1"/>
  <c r="AJ132" i="11"/>
  <c r="AJ133" i="11" s="1"/>
  <c r="AJ134" i="11" s="1"/>
  <c r="AJ135" i="11" s="1"/>
  <c r="AJ136" i="11" s="1"/>
  <c r="E145" i="19" s="1"/>
  <c r="AJ102" i="11"/>
  <c r="AJ103" i="11" s="1"/>
  <c r="AJ104" i="11" s="1"/>
  <c r="AJ105" i="11" s="1"/>
  <c r="E114" i="19" s="1"/>
  <c r="AJ60" i="11"/>
  <c r="AJ61" i="11" s="1"/>
  <c r="AJ62" i="11" s="1"/>
  <c r="AJ63" i="11" s="1"/>
  <c r="AJ64" i="11" s="1"/>
  <c r="AJ65" i="11" s="1"/>
  <c r="E74" i="19" s="1"/>
  <c r="AJ66" i="11"/>
  <c r="AJ67" i="11" s="1"/>
  <c r="AJ68" i="11" s="1"/>
  <c r="E77" i="19" s="1"/>
  <c r="AJ69" i="11"/>
  <c r="AJ70" i="11" s="1"/>
  <c r="AJ71" i="11" s="1"/>
  <c r="E80" i="19" s="1"/>
  <c r="AJ72" i="11"/>
  <c r="AJ73" i="11" s="1"/>
  <c r="AJ74" i="11" s="1"/>
  <c r="E83" i="19" s="1"/>
  <c r="AJ75" i="11"/>
  <c r="E84" i="19" s="1"/>
  <c r="AJ78" i="11"/>
  <c r="AJ79" i="11" s="1"/>
  <c r="E88" i="19" s="1"/>
  <c r="AJ80" i="11"/>
  <c r="AJ81" i="11" s="1"/>
  <c r="E90" i="19" s="1"/>
  <c r="AJ82" i="11"/>
  <c r="AJ83" i="11" s="1"/>
  <c r="E92" i="19" s="1"/>
  <c r="AJ84" i="11"/>
  <c r="AJ85" i="11" s="1"/>
  <c r="AJ86" i="11" s="1"/>
  <c r="AJ87" i="11" s="1"/>
  <c r="AJ88" i="11" s="1"/>
  <c r="AJ89" i="11" s="1"/>
  <c r="AJ90" i="11" s="1"/>
  <c r="E99" i="19" s="1"/>
  <c r="AJ91" i="11"/>
  <c r="E100" i="19" s="1"/>
  <c r="AJ94" i="11"/>
  <c r="AJ95" i="11" s="1"/>
  <c r="AJ96" i="11" s="1"/>
  <c r="E105" i="19" s="1"/>
  <c r="AJ58" i="11"/>
  <c r="AJ59" i="11" s="1"/>
  <c r="E68" i="19" s="1"/>
  <c r="D150" i="11"/>
  <c r="AK136" i="11"/>
  <c r="H145" i="19" s="1"/>
  <c r="AH136" i="11"/>
  <c r="AK135" i="11"/>
  <c r="H144" i="19" s="1"/>
  <c r="AH135" i="11"/>
  <c r="AK134" i="11"/>
  <c r="H143" i="19" s="1"/>
  <c r="AH134" i="11"/>
  <c r="AK133" i="11"/>
  <c r="H142" i="19" s="1"/>
  <c r="AH133" i="11"/>
  <c r="AK132" i="11"/>
  <c r="H141" i="19" s="1"/>
  <c r="AH132" i="11"/>
  <c r="AK131" i="11"/>
  <c r="H140" i="19" s="1"/>
  <c r="AH131" i="11"/>
  <c r="AK130" i="11"/>
  <c r="H139" i="19" s="1"/>
  <c r="AH130" i="11"/>
  <c r="AK129" i="11"/>
  <c r="H138" i="19" s="1"/>
  <c r="AH129" i="11"/>
  <c r="AK128" i="11"/>
  <c r="H137" i="19" s="1"/>
  <c r="AH128" i="11"/>
  <c r="AK127" i="11"/>
  <c r="H136" i="19" s="1"/>
  <c r="AH127" i="11"/>
  <c r="AK126" i="11"/>
  <c r="H135" i="19" s="1"/>
  <c r="AH126" i="11"/>
  <c r="AK125" i="11"/>
  <c r="H134" i="19" s="1"/>
  <c r="AH125" i="11"/>
  <c r="AK124" i="11"/>
  <c r="H133" i="19" s="1"/>
  <c r="AH124" i="11"/>
  <c r="AK123" i="11"/>
  <c r="H132" i="19" s="1"/>
  <c r="AH123" i="11"/>
  <c r="AK122" i="11"/>
  <c r="H131" i="19" s="1"/>
  <c r="AH122" i="11"/>
  <c r="AK121" i="11"/>
  <c r="H130" i="19" s="1"/>
  <c r="AH121" i="11"/>
  <c r="AK120" i="11"/>
  <c r="H129" i="19" s="1"/>
  <c r="AH120" i="11"/>
  <c r="AK119" i="11"/>
  <c r="H128" i="19" s="1"/>
  <c r="AH119" i="11"/>
  <c r="AK118" i="11"/>
  <c r="H127" i="19" s="1"/>
  <c r="AH118" i="11"/>
  <c r="AK117" i="11"/>
  <c r="H126" i="19" s="1"/>
  <c r="AH117" i="11"/>
  <c r="AK116" i="11"/>
  <c r="H125" i="19" s="1"/>
  <c r="AH116" i="11"/>
  <c r="AK115" i="11"/>
  <c r="H124" i="19" s="1"/>
  <c r="AH115" i="11"/>
  <c r="AK114" i="11"/>
  <c r="H123" i="19" s="1"/>
  <c r="AH114" i="11"/>
  <c r="AK113" i="11"/>
  <c r="H122" i="19" s="1"/>
  <c r="AH113" i="11"/>
  <c r="AK112" i="11"/>
  <c r="H121" i="19" s="1"/>
  <c r="AH112" i="11"/>
  <c r="AK111" i="11"/>
  <c r="H120" i="19" s="1"/>
  <c r="AH111" i="11"/>
  <c r="AK110" i="11"/>
  <c r="H119" i="19" s="1"/>
  <c r="AH110" i="11"/>
  <c r="AK107" i="11"/>
  <c r="H116" i="19" s="1"/>
  <c r="AK108" i="11"/>
  <c r="H117" i="19" s="1"/>
  <c r="AK109" i="11"/>
  <c r="H118" i="19" s="1"/>
  <c r="AK79" i="11"/>
  <c r="H88" i="19" s="1"/>
  <c r="AK80" i="11"/>
  <c r="H89" i="19" s="1"/>
  <c r="AK81" i="11"/>
  <c r="H90" i="19" s="1"/>
  <c r="AK82" i="11"/>
  <c r="H91" i="19" s="1"/>
  <c r="AK83" i="11"/>
  <c r="H92" i="19" s="1"/>
  <c r="AK84" i="11"/>
  <c r="H93" i="19" s="1"/>
  <c r="AK85" i="11"/>
  <c r="H94" i="19" s="1"/>
  <c r="AK86" i="11"/>
  <c r="H95" i="19" s="1"/>
  <c r="AK87" i="11"/>
  <c r="H96" i="19" s="1"/>
  <c r="AK88" i="11"/>
  <c r="H97" i="19" s="1"/>
  <c r="AK89" i="11"/>
  <c r="H98" i="19" s="1"/>
  <c r="AK90" i="11"/>
  <c r="H99" i="19" s="1"/>
  <c r="AK91" i="11"/>
  <c r="H100" i="19" s="1"/>
  <c r="AK92" i="11"/>
  <c r="H101" i="19" s="1"/>
  <c r="AK93" i="11"/>
  <c r="H102" i="19" s="1"/>
  <c r="AK94" i="11"/>
  <c r="H103" i="19" s="1"/>
  <c r="AK95" i="11"/>
  <c r="H104" i="19" s="1"/>
  <c r="AK96" i="11"/>
  <c r="H105" i="19" s="1"/>
  <c r="AK102" i="11"/>
  <c r="H111" i="19" s="1"/>
  <c r="AK103" i="11"/>
  <c r="H112" i="19" s="1"/>
  <c r="AK104" i="11"/>
  <c r="H113" i="19" s="1"/>
  <c r="AK105" i="11"/>
  <c r="H114" i="19" s="1"/>
  <c r="AK106" i="11"/>
  <c r="H115" i="19" s="1"/>
  <c r="AK78" i="11"/>
  <c r="H87" i="19" s="1"/>
  <c r="AK69" i="11"/>
  <c r="H78" i="19" s="1"/>
  <c r="AK70" i="11"/>
  <c r="H79" i="19" s="1"/>
  <c r="AK71" i="11"/>
  <c r="H80" i="19" s="1"/>
  <c r="AK72" i="11"/>
  <c r="H81" i="19" s="1"/>
  <c r="AK73" i="11"/>
  <c r="H82" i="19" s="1"/>
  <c r="AK74" i="11"/>
  <c r="H83" i="19" s="1"/>
  <c r="AK75" i="11"/>
  <c r="H84" i="19" s="1"/>
  <c r="AK76" i="11"/>
  <c r="H85" i="19" s="1"/>
  <c r="AK77" i="11"/>
  <c r="H86" i="19" s="1"/>
  <c r="AK66" i="11"/>
  <c r="H75" i="19" s="1"/>
  <c r="AK67" i="11"/>
  <c r="H76" i="19" s="1"/>
  <c r="AK68" i="11"/>
  <c r="H77" i="19" s="1"/>
  <c r="AK65" i="11"/>
  <c r="H74" i="19" s="1"/>
  <c r="AK64" i="11"/>
  <c r="H73" i="19" s="1"/>
  <c r="AK63" i="11"/>
  <c r="H72" i="19" s="1"/>
  <c r="AK62" i="11"/>
  <c r="H71" i="19" s="1"/>
  <c r="AK61" i="11"/>
  <c r="H70" i="19" s="1"/>
  <c r="AK60" i="11"/>
  <c r="H69" i="19" s="1"/>
  <c r="AK59" i="11"/>
  <c r="H68" i="19" s="1"/>
  <c r="AK58" i="11"/>
  <c r="H67" i="19" s="1"/>
  <c r="AK57" i="11"/>
  <c r="H66" i="19" s="1"/>
  <c r="AK56" i="11"/>
  <c r="H65" i="19" s="1"/>
  <c r="AK55" i="11"/>
  <c r="H64" i="19" s="1"/>
  <c r="AK54" i="11"/>
  <c r="H63" i="19" s="1"/>
  <c r="AK53" i="11"/>
  <c r="H62" i="19" s="1"/>
  <c r="AV39" i="11"/>
  <c r="AH16" i="11"/>
  <c r="AH13" i="11"/>
  <c r="F26" i="11" s="1"/>
  <c r="E121" i="19" l="1"/>
  <c r="G121" i="19" s="1"/>
  <c r="E137" i="19"/>
  <c r="G137" i="19" s="1"/>
  <c r="F137" i="19" s="1"/>
  <c r="E129" i="19"/>
  <c r="G129" i="19" s="1"/>
  <c r="G124" i="19"/>
  <c r="E97" i="19"/>
  <c r="AJ131" i="11"/>
  <c r="E140" i="19" s="1"/>
  <c r="G140" i="19" s="1"/>
  <c r="F140" i="19" s="1"/>
  <c r="E113" i="19"/>
  <c r="E81" i="19"/>
  <c r="G139" i="19"/>
  <c r="F139" i="19" s="1"/>
  <c r="G120" i="19"/>
  <c r="E65" i="19"/>
  <c r="G128" i="19"/>
  <c r="G119" i="19"/>
  <c r="AJ92" i="11"/>
  <c r="AJ93" i="11" s="1"/>
  <c r="E102" i="19" s="1"/>
  <c r="G132" i="19"/>
  <c r="E144" i="19"/>
  <c r="G144" i="19" s="1"/>
  <c r="F144" i="19" s="1"/>
  <c r="E136" i="19"/>
  <c r="G136" i="19" s="1"/>
  <c r="F136" i="19" s="1"/>
  <c r="E112" i="19"/>
  <c r="E104" i="19"/>
  <c r="E96" i="19"/>
  <c r="E72" i="19"/>
  <c r="E64" i="19"/>
  <c r="E89" i="19"/>
  <c r="G122" i="19"/>
  <c r="G126" i="19"/>
  <c r="G130" i="19"/>
  <c r="G138" i="19"/>
  <c r="F138" i="19" s="1"/>
  <c r="E143" i="19"/>
  <c r="G143" i="19" s="1"/>
  <c r="F143" i="19" s="1"/>
  <c r="E135" i="19"/>
  <c r="G135" i="19" s="1"/>
  <c r="E127" i="19"/>
  <c r="G127" i="19" s="1"/>
  <c r="E111" i="19"/>
  <c r="E103" i="19"/>
  <c r="E95" i="19"/>
  <c r="E87" i="19"/>
  <c r="E79" i="19"/>
  <c r="E71" i="19"/>
  <c r="E63" i="19"/>
  <c r="E142" i="19"/>
  <c r="G142" i="19" s="1"/>
  <c r="F142" i="19" s="1"/>
  <c r="E134" i="19"/>
  <c r="G134" i="19" s="1"/>
  <c r="E94" i="19"/>
  <c r="E78" i="19"/>
  <c r="E70" i="19"/>
  <c r="E62" i="19"/>
  <c r="E141" i="19"/>
  <c r="G141" i="19" s="1"/>
  <c r="F141" i="19" s="1"/>
  <c r="E133" i="19"/>
  <c r="G133" i="19" s="1"/>
  <c r="E125" i="19"/>
  <c r="G125" i="19" s="1"/>
  <c r="E117" i="19"/>
  <c r="E93" i="19"/>
  <c r="E69" i="19"/>
  <c r="E73" i="19"/>
  <c r="E61" i="19"/>
  <c r="E116" i="19"/>
  <c r="E76" i="19"/>
  <c r="E131" i="19"/>
  <c r="G131" i="19" s="1"/>
  <c r="E123" i="19"/>
  <c r="G123" i="19" s="1"/>
  <c r="E115" i="19"/>
  <c r="E91" i="19"/>
  <c r="E75" i="19"/>
  <c r="E67" i="19"/>
  <c r="G145" i="19"/>
  <c r="F145" i="19" s="1"/>
  <c r="E98" i="19"/>
  <c r="E82" i="19"/>
  <c r="AJ76" i="11"/>
  <c r="E85" i="19" s="1"/>
  <c r="AI58" i="11"/>
  <c r="AI117" i="11"/>
  <c r="AI108" i="11"/>
  <c r="AI107" i="11"/>
  <c r="AI129" i="11"/>
  <c r="AI120" i="11"/>
  <c r="AI113" i="11"/>
  <c r="AI112" i="11"/>
  <c r="AI121" i="11"/>
  <c r="AI111" i="11"/>
  <c r="AI119" i="11"/>
  <c r="AI127" i="11"/>
  <c r="AI135" i="11"/>
  <c r="AI125" i="11"/>
  <c r="AI133" i="11"/>
  <c r="AI136" i="11"/>
  <c r="AI115" i="11"/>
  <c r="AI123" i="11"/>
  <c r="AI110" i="11"/>
  <c r="AI118" i="11"/>
  <c r="AI126" i="11"/>
  <c r="AI134" i="11"/>
  <c r="AI116" i="11"/>
  <c r="AM116" i="11" s="1"/>
  <c r="AI124" i="11"/>
  <c r="AI132" i="11"/>
  <c r="AI114" i="11"/>
  <c r="AI122" i="11"/>
  <c r="AI130" i="11"/>
  <c r="AI128" i="11"/>
  <c r="AI109" i="11"/>
  <c r="AI59" i="11"/>
  <c r="E101" i="19" l="1"/>
  <c r="AI131" i="11"/>
  <c r="AL74" i="11"/>
  <c r="AL65" i="11"/>
  <c r="AJ77" i="11"/>
  <c r="E86" i="19" s="1"/>
  <c r="AL94" i="11"/>
  <c r="AL76" i="11"/>
  <c r="AL72" i="11"/>
  <c r="AL81" i="11"/>
  <c r="AL70" i="11"/>
  <c r="AL80" i="11"/>
  <c r="AL57" i="11"/>
  <c r="AL119" i="11"/>
  <c r="AL114" i="11"/>
  <c r="AL75" i="11"/>
  <c r="AL66" i="11"/>
  <c r="AL96" i="11"/>
  <c r="AL86" i="11" l="1"/>
  <c r="AL83" i="11"/>
  <c r="AL77" i="11"/>
  <c r="AL55" i="11"/>
  <c r="AL132" i="11"/>
  <c r="AL117" i="11"/>
  <c r="AL102" i="11"/>
  <c r="AL136" i="11"/>
  <c r="AL79" i="11"/>
  <c r="AL111" i="11"/>
  <c r="AL122" i="11"/>
  <c r="AL62" i="11"/>
  <c r="AL130" i="11"/>
  <c r="AL89" i="11"/>
  <c r="AL93" i="11"/>
  <c r="AL107" i="11"/>
  <c r="AL52" i="11"/>
  <c r="AL90" i="11"/>
  <c r="AL82" i="11"/>
  <c r="AL88" i="11"/>
  <c r="AL103" i="11"/>
  <c r="AL123" i="11"/>
  <c r="AL85" i="11"/>
  <c r="AL108" i="11"/>
  <c r="AL126" i="11"/>
  <c r="AL58" i="11"/>
  <c r="AL73" i="11"/>
  <c r="AL63" i="11"/>
  <c r="AL128" i="11"/>
  <c r="AL125" i="11"/>
  <c r="AL115" i="11"/>
  <c r="AL131" i="11"/>
  <c r="AL69" i="11"/>
  <c r="AL92" i="11"/>
  <c r="AL134" i="11"/>
  <c r="AL104" i="11"/>
  <c r="AL105" i="11"/>
  <c r="AL106" i="11"/>
  <c r="AL135" i="11"/>
  <c r="AL110" i="11"/>
  <c r="AL133" i="11"/>
  <c r="AL64" i="11"/>
  <c r="AL95" i="11"/>
  <c r="AL78" i="11"/>
  <c r="AL61" i="11"/>
  <c r="AL84" i="11"/>
  <c r="AL59" i="11"/>
  <c r="AL112" i="11"/>
  <c r="AL113" i="11"/>
  <c r="AL124" i="11"/>
  <c r="AL60" i="11"/>
  <c r="AL129" i="11"/>
  <c r="AL116" i="11"/>
  <c r="AL56" i="11"/>
  <c r="AL87" i="11"/>
  <c r="AL54" i="11"/>
  <c r="AL53" i="11"/>
  <c r="AL68" i="11"/>
  <c r="AL127" i="11"/>
  <c r="AL120" i="11"/>
  <c r="AL121" i="11"/>
  <c r="AL91" i="11"/>
  <c r="AL109" i="11"/>
  <c r="AL67" i="11"/>
  <c r="AL118" i="11"/>
  <c r="AL71" i="11"/>
  <c r="AH53" i="11"/>
  <c r="G62" i="19" s="1"/>
  <c r="AH62" i="11"/>
  <c r="G71" i="19" s="1"/>
  <c r="F11" i="19"/>
  <c r="F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47" i="19"/>
  <c r="F50" i="19" l="1"/>
  <c r="F49" i="19"/>
  <c r="F48" i="19"/>
  <c r="F35" i="19"/>
  <c r="F34" i="19"/>
  <c r="F33" i="19"/>
  <c r="F23" i="19"/>
  <c r="F22" i="19"/>
  <c r="F21" i="19"/>
  <c r="F53" i="19"/>
  <c r="F38" i="19"/>
  <c r="F26" i="19" l="1"/>
  <c r="AH26" i="11"/>
  <c r="AJ15" i="11" l="1"/>
  <c r="AI15" i="11"/>
  <c r="BR1" i="11"/>
  <c r="AU1" i="11"/>
  <c r="E1" i="11"/>
  <c r="AI4" i="11"/>
  <c r="AK4" i="11" s="1"/>
  <c r="AH15" i="11" l="1"/>
  <c r="AI53" i="11"/>
  <c r="AM53" i="11" s="1"/>
  <c r="AI55" i="11"/>
  <c r="AI52" i="11"/>
  <c r="AH79" i="11"/>
  <c r="G88" i="19" s="1"/>
  <c r="AI79" i="11"/>
  <c r="AH80" i="11"/>
  <c r="G89" i="19" s="1"/>
  <c r="AI80" i="11"/>
  <c r="AH81" i="11"/>
  <c r="G90" i="19" s="1"/>
  <c r="AI81" i="11"/>
  <c r="AH82" i="11"/>
  <c r="G91" i="19" s="1"/>
  <c r="AI82" i="11"/>
  <c r="AH83" i="11"/>
  <c r="G92" i="19" s="1"/>
  <c r="AI83" i="11"/>
  <c r="AH84" i="11"/>
  <c r="G93" i="19" s="1"/>
  <c r="AI84" i="11"/>
  <c r="AH85" i="11"/>
  <c r="G94" i="19" s="1"/>
  <c r="AI85" i="11"/>
  <c r="AH86" i="11"/>
  <c r="G95" i="19" s="1"/>
  <c r="AI86" i="11"/>
  <c r="AH87" i="11"/>
  <c r="G96" i="19" s="1"/>
  <c r="AI87" i="11"/>
  <c r="AH88" i="11"/>
  <c r="G97" i="19" s="1"/>
  <c r="AI88" i="11"/>
  <c r="AH89" i="11"/>
  <c r="G98" i="19" s="1"/>
  <c r="AI89" i="11"/>
  <c r="AM89" i="11" s="1"/>
  <c r="AH90" i="11"/>
  <c r="G99" i="19" s="1"/>
  <c r="AI90" i="11"/>
  <c r="AH91" i="11"/>
  <c r="G100" i="19" s="1"/>
  <c r="AI91" i="11"/>
  <c r="AH92" i="11"/>
  <c r="G101" i="19" s="1"/>
  <c r="AI92" i="11"/>
  <c r="AH93" i="11"/>
  <c r="G102" i="19" s="1"/>
  <c r="AI93" i="11"/>
  <c r="AH94" i="11"/>
  <c r="G103" i="19" s="1"/>
  <c r="AI94" i="11"/>
  <c r="AH95" i="11"/>
  <c r="G104" i="19" s="1"/>
  <c r="AI95" i="11"/>
  <c r="AH96" i="11"/>
  <c r="G105" i="19" s="1"/>
  <c r="AI96" i="11"/>
  <c r="AH102" i="11"/>
  <c r="G111" i="19" s="1"/>
  <c r="AI102" i="11"/>
  <c r="AH103" i="11"/>
  <c r="G112" i="19" s="1"/>
  <c r="AI103" i="11"/>
  <c r="AH104" i="11"/>
  <c r="G113" i="19" s="1"/>
  <c r="AI104" i="11"/>
  <c r="AH105" i="11"/>
  <c r="G114" i="19" s="1"/>
  <c r="F114" i="19" s="1"/>
  <c r="AI105" i="11"/>
  <c r="AH106" i="11"/>
  <c r="G115" i="19" s="1"/>
  <c r="F115" i="19" s="1"/>
  <c r="AI106" i="11"/>
  <c r="AH107" i="11"/>
  <c r="G116" i="19" s="1"/>
  <c r="F116" i="19" s="1"/>
  <c r="AH108" i="11"/>
  <c r="G117" i="19" s="1"/>
  <c r="F117" i="19" s="1"/>
  <c r="AH109" i="11"/>
  <c r="G118" i="19" s="1"/>
  <c r="F118" i="19" s="1"/>
  <c r="AI78" i="11"/>
  <c r="AH78" i="11"/>
  <c r="G87" i="19" s="1"/>
  <c r="AH54" i="11"/>
  <c r="G63" i="19" s="1"/>
  <c r="AI54" i="11"/>
  <c r="AH55" i="11"/>
  <c r="G64" i="19" s="1"/>
  <c r="AH56" i="11"/>
  <c r="G65" i="19" s="1"/>
  <c r="AI56" i="11"/>
  <c r="AH57" i="11"/>
  <c r="G66" i="19" s="1"/>
  <c r="AI57" i="11"/>
  <c r="AH58" i="11"/>
  <c r="G67" i="19" s="1"/>
  <c r="AH59" i="11"/>
  <c r="G68" i="19" s="1"/>
  <c r="AH60" i="11"/>
  <c r="G69" i="19" s="1"/>
  <c r="AI60" i="11"/>
  <c r="AH61" i="11"/>
  <c r="G70" i="19" s="1"/>
  <c r="AI61" i="11"/>
  <c r="AI62" i="11"/>
  <c r="AH63" i="11"/>
  <c r="G72" i="19" s="1"/>
  <c r="AI63" i="11"/>
  <c r="AH64" i="11"/>
  <c r="G73" i="19" s="1"/>
  <c r="AI64" i="11"/>
  <c r="AH65" i="11"/>
  <c r="G74" i="19" s="1"/>
  <c r="AI65" i="11"/>
  <c r="AH66" i="11"/>
  <c r="G75" i="19" s="1"/>
  <c r="AI66" i="11"/>
  <c r="AH67" i="11"/>
  <c r="G76" i="19" s="1"/>
  <c r="AI67" i="11"/>
  <c r="AH68" i="11"/>
  <c r="G77" i="19" s="1"/>
  <c r="AI68" i="11"/>
  <c r="AH69" i="11"/>
  <c r="G78" i="19" s="1"/>
  <c r="AI69" i="11"/>
  <c r="AH70" i="11"/>
  <c r="G79" i="19" s="1"/>
  <c r="AI70" i="11"/>
  <c r="AH71" i="11"/>
  <c r="G80" i="19" s="1"/>
  <c r="AI71" i="11"/>
  <c r="AH72" i="11"/>
  <c r="G81" i="19" s="1"/>
  <c r="AI72" i="11"/>
  <c r="AH73" i="11"/>
  <c r="G82" i="19" s="1"/>
  <c r="AI73" i="11"/>
  <c r="AH74" i="11"/>
  <c r="G83" i="19" s="1"/>
  <c r="AI74" i="11"/>
  <c r="AH75" i="11"/>
  <c r="G84" i="19" s="1"/>
  <c r="AI75" i="11"/>
  <c r="AH76" i="11"/>
  <c r="G85" i="19" s="1"/>
  <c r="AI76" i="11"/>
  <c r="AH77" i="11"/>
  <c r="G86" i="19" s="1"/>
  <c r="AI77" i="11"/>
  <c r="AH52" i="11"/>
  <c r="AH49" i="11" s="1"/>
  <c r="P5" i="11" l="1"/>
  <c r="F109" i="19"/>
  <c r="F97" i="19"/>
  <c r="F85" i="19"/>
  <c r="F81" i="19"/>
  <c r="F77" i="19"/>
  <c r="F73" i="19"/>
  <c r="F69" i="19"/>
  <c r="F112" i="19"/>
  <c r="F108" i="19"/>
  <c r="F104" i="19"/>
  <c r="F100" i="19"/>
  <c r="F96" i="19"/>
  <c r="F92" i="19"/>
  <c r="F88" i="19"/>
  <c r="F101" i="19"/>
  <c r="F89" i="19"/>
  <c r="F80" i="19"/>
  <c r="F67" i="19"/>
  <c r="F111" i="19"/>
  <c r="F107" i="19"/>
  <c r="F103" i="19"/>
  <c r="F99" i="19"/>
  <c r="F95" i="19"/>
  <c r="F91" i="19"/>
  <c r="G61" i="19"/>
  <c r="F61" i="19" s="1"/>
  <c r="F113" i="19"/>
  <c r="F93" i="19"/>
  <c r="F84" i="19"/>
  <c r="F72" i="19"/>
  <c r="F63" i="19"/>
  <c r="F83" i="19"/>
  <c r="F79" i="19"/>
  <c r="F75" i="19"/>
  <c r="F71" i="19"/>
  <c r="F68" i="19"/>
  <c r="F105" i="19"/>
  <c r="F66" i="19"/>
  <c r="F110" i="19"/>
  <c r="F106" i="19"/>
  <c r="F102" i="19"/>
  <c r="F98" i="19"/>
  <c r="F94" i="19"/>
  <c r="F90" i="19"/>
  <c r="F64" i="19"/>
  <c r="F65" i="19"/>
  <c r="F76" i="19"/>
  <c r="F86" i="19"/>
  <c r="F82" i="19"/>
  <c r="F78" i="19"/>
  <c r="F74" i="19"/>
  <c r="F70" i="19"/>
  <c r="F87" i="19"/>
  <c r="F62" i="19"/>
  <c r="F30" i="19" l="1"/>
  <c r="F25" i="19"/>
  <c r="F24" i="19"/>
  <c r="F52" i="19"/>
  <c r="F51" i="19"/>
  <c r="F45" i="19"/>
  <c r="F44" i="19"/>
  <c r="F43" i="19"/>
  <c r="F41" i="19"/>
  <c r="F37" i="19"/>
  <c r="F36" i="19"/>
  <c r="AH29" i="11" l="1"/>
  <c r="F32" i="19" s="1"/>
  <c r="F31" i="19"/>
  <c r="F20" i="19"/>
  <c r="F19" i="19"/>
  <c r="AJ14" i="11" l="1"/>
  <c r="AI14" i="11"/>
  <c r="F16" i="19" s="1"/>
  <c r="AK14" i="11"/>
  <c r="AH14" i="11" l="1"/>
  <c r="H179" i="19"/>
  <c r="H180" i="19"/>
  <c r="H178" i="19"/>
  <c r="F17" i="19" l="1"/>
  <c r="F27" i="11"/>
  <c r="F29" i="19" s="1"/>
  <c r="F8" i="19"/>
  <c r="G152" i="19" l="1"/>
  <c r="G180" i="19" l="1"/>
  <c r="F180" i="19" s="1"/>
  <c r="G179" i="19"/>
  <c r="F179" i="19" s="1"/>
  <c r="G178" i="19"/>
  <c r="F178" i="19" s="1"/>
  <c r="H172" i="19"/>
  <c r="F172" i="19" s="1"/>
  <c r="H171" i="19"/>
  <c r="F171" i="19" s="1"/>
  <c r="H170" i="19"/>
  <c r="F170" i="19" s="1"/>
  <c r="H169" i="19"/>
  <c r="F169" i="19" s="1"/>
  <c r="H168" i="19"/>
  <c r="F168" i="19" s="1"/>
  <c r="H167" i="19"/>
  <c r="F167" i="19" s="1"/>
  <c r="H166" i="19"/>
  <c r="F166" i="19" s="1"/>
  <c r="H165" i="19"/>
  <c r="F165" i="19" s="1"/>
  <c r="H164" i="19"/>
  <c r="F164" i="19" s="1"/>
  <c r="H163" i="19"/>
  <c r="F163" i="19" s="1"/>
  <c r="H162" i="19"/>
  <c r="F162" i="19" s="1"/>
  <c r="H161" i="19"/>
  <c r="F161" i="19" s="1"/>
  <c r="H160" i="19"/>
  <c r="F160" i="19" s="1"/>
  <c r="H159" i="19"/>
  <c r="F159" i="19" s="1"/>
  <c r="H158" i="19"/>
  <c r="F158" i="19" s="1"/>
  <c r="H157" i="19"/>
  <c r="F157" i="19" s="1"/>
  <c r="H156" i="19"/>
  <c r="F156" i="19" s="1"/>
  <c r="H155" i="19"/>
  <c r="F155" i="19" s="1"/>
  <c r="H154" i="19"/>
  <c r="F154" i="19" s="1"/>
  <c r="H153" i="19"/>
  <c r="F153" i="19" s="1"/>
  <c r="H152" i="19"/>
  <c r="F152" i="19" s="1"/>
  <c r="E180" i="19" l="1"/>
  <c r="E179" i="19"/>
  <c r="E178" i="19"/>
  <c r="A150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G10" i="19" l="1"/>
  <c r="G9" i="19"/>
  <c r="F3" i="19"/>
  <c r="F2" i="19"/>
  <c r="F5" i="19"/>
  <c r="F4" i="19"/>
  <c r="AI10" i="11" l="1"/>
  <c r="F10" i="19" s="1"/>
  <c r="AH10" i="11"/>
  <c r="F9" i="19" s="1"/>
  <c r="D157" i="11"/>
  <c r="AH152" i="11"/>
  <c r="K152" i="11" s="1"/>
  <c r="AH165" i="11"/>
  <c r="AH166" i="11"/>
  <c r="AH167" i="11"/>
  <c r="AH168" i="11"/>
  <c r="AH169" i="11"/>
  <c r="AH170" i="11"/>
  <c r="AH164" i="11"/>
  <c r="AH158" i="11"/>
  <c r="AH159" i="11"/>
  <c r="AH160" i="11"/>
  <c r="AH161" i="11"/>
  <c r="AH162" i="11"/>
  <c r="AH163" i="11"/>
  <c r="AH157" i="11"/>
  <c r="AH151" i="11"/>
  <c r="K151" i="11" s="1"/>
  <c r="AH153" i="11"/>
  <c r="K153" i="11" s="1"/>
  <c r="AH154" i="11"/>
  <c r="K154" i="11" s="1"/>
  <c r="AH155" i="11"/>
  <c r="K155" i="11" s="1"/>
  <c r="AH156" i="11"/>
  <c r="AH150" i="11"/>
  <c r="AL170" i="11" l="1"/>
  <c r="K170" i="11"/>
  <c r="AL169" i="11"/>
  <c r="K169" i="11"/>
  <c r="AL168" i="11"/>
  <c r="K168" i="11"/>
  <c r="AL167" i="11"/>
  <c r="K167" i="11"/>
  <c r="AL166" i="11"/>
  <c r="K166" i="11"/>
  <c r="AL165" i="11"/>
  <c r="K165" i="11"/>
  <c r="AL163" i="11"/>
  <c r="K163" i="11"/>
  <c r="AL162" i="11"/>
  <c r="K162" i="11"/>
  <c r="AL161" i="11"/>
  <c r="K161" i="11"/>
  <c r="AL160" i="11"/>
  <c r="K160" i="11"/>
  <c r="AL159" i="11"/>
  <c r="K159" i="11"/>
  <c r="AL158" i="11"/>
  <c r="K158" i="11"/>
  <c r="AL157" i="11"/>
  <c r="K157" i="11"/>
  <c r="AL150" i="11"/>
  <c r="K150" i="11"/>
  <c r="AL164" i="11"/>
  <c r="K164" i="11"/>
  <c r="AL151" i="11"/>
  <c r="AL156" i="11"/>
  <c r="AL155" i="11"/>
  <c r="AL154" i="11"/>
  <c r="AL153" i="11"/>
  <c r="AL152" i="11"/>
  <c r="G147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I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法人名（値）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前付与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1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後付与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1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H4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申請数</t>
        </r>
      </text>
    </comment>
    <comment ref="AI52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業者カード取込用のID
</t>
        </r>
      </text>
    </comment>
    <comment ref="AJ52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システム上の大分類ID
</t>
        </r>
      </text>
    </comment>
    <comment ref="AK52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システム上の中分類ID
</t>
        </r>
      </text>
    </comment>
    <comment ref="AL52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 xml:space="preserve">申請有の対分類
</t>
        </r>
      </text>
    </comment>
    <comment ref="AM52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申請有のID</t>
        </r>
      </text>
    </comment>
    <comment ref="AH150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業者カード取込用ID</t>
        </r>
      </text>
    </comment>
    <comment ref="AI150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希望順位</t>
        </r>
      </text>
    </comment>
    <comment ref="AK150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取込順</t>
        </r>
      </text>
    </comment>
    <comment ref="AL150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申請有無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[区分の説明]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ゴシック"/>
            <family val="3"/>
            <charset val="128"/>
          </rPr>
          <t xml:space="preserve">Info    : 業者カード情報（判断等に使用）
Val     : DB登録値
　　　    KeyWord1,KeyWord2のテーブルへ登録
Table　 ：DB登録値（タイトル部分）
TableVal：DB登録値（実値）
※"_Disable"を付与すると取込み対象外とする
</t>
        </r>
      </text>
    </comment>
  </commentList>
</comments>
</file>

<file path=xl/sharedStrings.xml><?xml version="1.0" encoding="utf-8"?>
<sst xmlns="http://schemas.openxmlformats.org/spreadsheetml/2006/main" count="1173" uniqueCount="466">
  <si>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</si>
  <si>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</si>
  <si>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</si>
  <si>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</si>
  <si>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品目</t>
    <rPh sb="0" eb="2">
      <t>ヒンモク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</si>
  <si>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</si>
  <si>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</si>
  <si>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</si>
  <si>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</si>
  <si>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</si>
  <si>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</si>
  <si>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</si>
  <si>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</si>
  <si>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</si>
  <si>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</si>
  <si>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</si>
  <si>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</si>
  <si>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</si>
  <si>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</si>
  <si>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</si>
  <si>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営業種目表から取引を希望する物品に該当するものを選び、「大分類」および「中分類」欄に該当番号を記入すること。</t>
    <phoneticPr fontId="2"/>
  </si>
  <si>
    <t>記入日</t>
    <rPh sb="0" eb="2">
      <t>キニュウ</t>
    </rPh>
    <rPh sb="2" eb="3">
      <t>ビ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</si>
  <si>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</si>
  <si>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</si>
  <si>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</si>
  <si>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</si>
  <si>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</si>
  <si>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</si>
  <si>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入札参加希望種目</t>
    <rPh sb="0" eb="2">
      <t>ニュウサツ</t>
    </rPh>
    <rPh sb="2" eb="4">
      <t>サンカ</t>
    </rPh>
    <rPh sb="4" eb="6">
      <t>キボウ</t>
    </rPh>
    <rPh sb="6" eb="8">
      <t>シュモク</t>
    </rPh>
    <phoneticPr fontId="2"/>
  </si>
  <si>
    <t>○</t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</si>
  <si>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</si>
  <si>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</si>
  <si>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</si>
  <si>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　</t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</si>
  <si>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</si>
  <si>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県内</t>
    <rPh sb="0" eb="2">
      <t>ケンナイ</t>
    </rPh>
    <phoneticPr fontId="2"/>
  </si>
  <si>
    <t>〒</t>
    <phoneticPr fontId="2"/>
  </si>
  <si>
    <t>メールアドレス</t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</si>
  <si>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</si>
  <si>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</si>
  <si>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</si>
  <si>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</si>
  <si>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</si>
  <si>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</si>
  <si>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</si>
  <si>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</si>
  <si>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</si>
  <si>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</si>
  <si>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</si>
  <si>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</si>
  <si>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CLASS</t>
    <phoneticPr fontId="2"/>
  </si>
  <si>
    <t>VERSION</t>
    <phoneticPr fontId="2"/>
  </si>
  <si>
    <t>LASDEC</t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</si>
  <si>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</si>
  <si>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</si>
  <si>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</si>
  <si>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</si>
  <si>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</si>
  <si>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</si>
  <si>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</si>
  <si>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</si>
  <si>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</si>
  <si>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</si>
  <si>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</si>
  <si>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</si>
  <si>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</si>
  <si>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</si>
  <si>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</si>
  <si>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</si>
  <si>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</si>
  <si>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</si>
  <si>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</si>
  <si>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</si>
  <si>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</si>
  <si>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</si>
  <si>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</si>
  <si>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MST_SUPPLIER_LIST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</si>
  <si>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</si>
  <si>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</si>
  <si>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</si>
  <si>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</si>
  <si>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</si>
  <si>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</si>
  <si>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</si>
  <si>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</si>
  <si>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</si>
  <si>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8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</si>
  <si>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</si>
  <si>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</si>
  <si>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</si>
  <si>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</si>
  <si>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</si>
  <si>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</si>
  <si>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</si>
  <si>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</si>
  <si>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</si>
  <si>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</si>
  <si>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</si>
  <si>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</si>
  <si>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</si>
  <si>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</si>
  <si>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</si>
  <si>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</si>
  <si>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</si>
  <si>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</si>
  <si>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</si>
  <si>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</si>
  <si>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</si>
  <si>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</si>
  <si>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</si>
  <si>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</si>
  <si>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</si>
  <si>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</si>
  <si>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</si>
  <si>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</si>
  <si>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</si>
  <si>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</si>
  <si>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</si>
  <si>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</si>
  <si>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</si>
  <si>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</si>
  <si>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</si>
  <si>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</si>
  <si>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</si>
  <si>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</si>
  <si>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</si>
  <si>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</si>
  <si>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</si>
  <si>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</si>
  <si>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</si>
  <si>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</si>
  <si>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</si>
  <si>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</si>
  <si>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</si>
  <si>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</si>
  <si>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</si>
  <si>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</si>
  <si>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</si>
  <si>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</si>
  <si>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</si>
  <si>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</si>
  <si>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</si>
  <si>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</si>
  <si>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</si>
  <si>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</si>
  <si>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</si>
  <si>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</si>
  <si>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</si>
  <si>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</si>
  <si>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</si>
  <si>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</si>
  <si>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</si>
  <si>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</si>
  <si>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</si>
  <si>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</si>
  <si>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</si>
  <si>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</si>
  <si>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</si>
  <si>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</si>
  <si>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</si>
  <si>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</si>
  <si>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</si>
  <si>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</si>
  <si>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</si>
  <si>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</si>
  <si>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</si>
  <si>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</si>
  <si>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</si>
  <si>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</si>
  <si>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</si>
  <si>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</si>
  <si>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</si>
  <si>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</si>
  <si>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</si>
  <si>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</si>
  <si>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○○市</t>
    <rPh sb="2" eb="3">
      <t>シ</t>
    </rPh>
    <phoneticPr fontId="2"/>
  </si>
  <si>
    <t>申請年度</t>
    <rPh sb="0" eb="2">
      <t>シンセイ</t>
    </rPh>
    <rPh sb="2" eb="4">
      <t>ネンド</t>
    </rPh>
    <phoneticPr fontId="2"/>
  </si>
  <si>
    <t>郵便番号</t>
    <rPh sb="0" eb="4">
      <t>ユウビンバンゴウ</t>
    </rPh>
    <phoneticPr fontId="2"/>
  </si>
  <si>
    <t>-</t>
    <phoneticPr fontId="2"/>
  </si>
  <si>
    <t>都道府県</t>
    <rPh sb="0" eb="4">
      <t>トドウフケン</t>
    </rPh>
    <phoneticPr fontId="2"/>
  </si>
  <si>
    <t>業務内容は、システムで検索するために使用しますので、具体的な内容について記入してください。</t>
    <rPh sb="0" eb="2">
      <t>ギョウム</t>
    </rPh>
    <rPh sb="2" eb="4">
      <t>ナイヨウ</t>
    </rPh>
    <phoneticPr fontId="2"/>
  </si>
  <si>
    <t>業者番号</t>
    <rPh sb="0" eb="2">
      <t>ギョウシャ</t>
    </rPh>
    <rPh sb="2" eb="4">
      <t>バンゴウ</t>
    </rPh>
    <phoneticPr fontId="2"/>
  </si>
  <si>
    <t>SU_CODE</t>
    <phoneticPr fontId="2"/>
  </si>
  <si>
    <t>法人番号</t>
    <rPh sb="0" eb="2">
      <t>ホウジン</t>
    </rPh>
    <rPh sb="2" eb="4">
      <t>バンゴウ</t>
    </rPh>
    <phoneticPr fontId="2"/>
  </si>
  <si>
    <t>SU_CORPORATE_NO</t>
    <phoneticPr fontId="2"/>
  </si>
  <si>
    <t>福井県</t>
    <rPh sb="0" eb="3">
      <t>フクイケン</t>
    </rPh>
    <phoneticPr fontId="2"/>
  </si>
  <si>
    <t>物品　太郎</t>
    <rPh sb="0" eb="2">
      <t>ブッピン</t>
    </rPh>
    <rPh sb="3" eb="5">
      <t>タロウ</t>
    </rPh>
    <phoneticPr fontId="2"/>
  </si>
  <si>
    <t>ブッピン　タロウ</t>
    <phoneticPr fontId="2"/>
  </si>
  <si>
    <t>1234-56-0001</t>
    <phoneticPr fontId="2"/>
  </si>
  <si>
    <t>1234-56-0002</t>
    <phoneticPr fontId="2"/>
  </si>
  <si>
    <t>チュウオウエイギョウショ</t>
    <phoneticPr fontId="2"/>
  </si>
  <si>
    <t>物品　次郎</t>
    <rPh sb="0" eb="2">
      <t>ブッピン</t>
    </rPh>
    <rPh sb="3" eb="5">
      <t>ジロウ</t>
    </rPh>
    <phoneticPr fontId="2"/>
  </si>
  <si>
    <t>ブッピン　ジロウ</t>
    <phoneticPr fontId="2"/>
  </si>
  <si>
    <t>1234-56-0003</t>
    <phoneticPr fontId="2"/>
  </si>
  <si>
    <t>1234-56-0004</t>
    <phoneticPr fontId="2"/>
  </si>
  <si>
    <t>物品　花子</t>
    <rPh sb="0" eb="2">
      <t>ブッピン</t>
    </rPh>
    <rPh sb="3" eb="5">
      <t>ハナコ</t>
    </rPh>
    <phoneticPr fontId="2"/>
  </si>
  <si>
    <t>ブッピン　ハナコ</t>
    <phoneticPr fontId="2"/>
  </si>
  <si>
    <t>ＦＡＸ番号</t>
    <rPh sb="3" eb="5">
      <t>バンゴウ</t>
    </rPh>
    <phoneticPr fontId="2"/>
  </si>
  <si>
    <t>代表者</t>
    <rPh sb="0" eb="2">
      <t>ダイヒョウ</t>
    </rPh>
    <rPh sb="2" eb="3">
      <t>シャ</t>
    </rPh>
    <phoneticPr fontId="2"/>
  </si>
  <si>
    <t>届出区分</t>
    <rPh sb="0" eb="2">
      <t>トドケデ</t>
    </rPh>
    <rPh sb="2" eb="4">
      <t>クブン</t>
    </rPh>
    <phoneticPr fontId="2"/>
  </si>
  <si>
    <t>所在地又は住所</t>
    <phoneticPr fontId="2"/>
  </si>
  <si>
    <t>【選択肢一覧】</t>
    <rPh sb="1" eb="4">
      <t>センタクシ</t>
    </rPh>
    <rPh sb="4" eb="6">
      <t>イチラン</t>
    </rPh>
    <phoneticPr fontId="2"/>
  </si>
  <si>
    <t>資本金</t>
    <rPh sb="0" eb="1">
      <t>シ</t>
    </rPh>
    <rPh sb="1" eb="2">
      <t>ホン</t>
    </rPh>
    <rPh sb="2" eb="3">
      <t>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</si>
  <si>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</si>
  <si>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</si>
  <si>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業務内容</t>
    <phoneticPr fontId="2"/>
  </si>
  <si>
    <t>0123456789003</t>
    <phoneticPr fontId="2"/>
  </si>
  <si>
    <t>Ｓａｍｐｌｅ商店</t>
    <rPh sb="6" eb="8">
      <t>ショウテン</t>
    </rPh>
    <phoneticPr fontId="2"/>
  </si>
  <si>
    <t>サンンプルショウテン</t>
    <phoneticPr fontId="2"/>
  </si>
  <si>
    <t>910</t>
    <phoneticPr fontId="2"/>
  </si>
  <si>
    <t>0000</t>
    <phoneticPr fontId="2"/>
  </si>
  <si>
    <t>代表取締役社長</t>
    <rPh sb="0" eb="2">
      <t>ダイヒョウ</t>
    </rPh>
    <rPh sb="2" eb="7">
      <t>トリシマリヤクシャチョウ</t>
    </rPh>
    <phoneticPr fontId="2"/>
  </si>
  <si>
    <t>Ｓａｍｐｌｅ商店</t>
    <phoneticPr fontId="2"/>
  </si>
  <si>
    <t>中央営業所</t>
    <rPh sb="0" eb="2">
      <t>チュウオウ</t>
    </rPh>
    <rPh sb="2" eb="5">
      <t>エイギョウショ</t>
    </rPh>
    <phoneticPr fontId="2"/>
  </si>
  <si>
    <t>○○２－３</t>
    <phoneticPr fontId="2"/>
  </si>
  <si>
    <t>営業所長</t>
    <rPh sb="0" eb="4">
      <t>エイギョウショチョウ</t>
    </rPh>
    <phoneticPr fontId="2"/>
  </si>
  <si>
    <t>営業課</t>
    <rPh sb="0" eb="3">
      <t>エイギョウカ</t>
    </rPh>
    <phoneticPr fontId="2"/>
  </si>
  <si>
    <t>ISO認証取得状況</t>
    <rPh sb="3" eb="9">
      <t>ニンショウシュトクジョウキョウ</t>
    </rPh>
    <phoneticPr fontId="2"/>
  </si>
  <si>
    <t>無し</t>
  </si>
  <si>
    <t>ISO9000取得</t>
  </si>
  <si>
    <t>ISO14001取得</t>
  </si>
  <si>
    <t>両方取得</t>
  </si>
  <si>
    <t>委任</t>
    <rPh sb="0" eb="2">
      <t>イニン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</si>
  <si>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</si>
  <si>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</si>
  <si>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企業規模</t>
    <rPh sb="0" eb="4">
      <t>キギョウキボ</t>
    </rPh>
    <phoneticPr fontId="2"/>
  </si>
  <si>
    <t>中小企業</t>
    <rPh sb="0" eb="4">
      <t>チュウショウキギョウ</t>
    </rPh>
    <phoneticPr fontId="2"/>
  </si>
  <si>
    <t>大企業</t>
    <rPh sb="0" eb="3">
      <t>ダイキギョウ</t>
    </rPh>
    <phoneticPr fontId="2"/>
  </si>
  <si>
    <t>害虫駆除</t>
  </si>
  <si>
    <t>産業廃棄物処理</t>
  </si>
  <si>
    <t>カスタム項目</t>
    <rPh sb="4" eb="6">
      <t>コウモク</t>
    </rPh>
    <phoneticPr fontId="2"/>
  </si>
  <si>
    <t>【取込み用計算式】</t>
    <rPh sb="1" eb="3">
      <t>トリコ</t>
    </rPh>
    <rPh sb="4" eb="5">
      <t>ヨウ</t>
    </rPh>
    <rPh sb="5" eb="8">
      <t>ケイサンシキ</t>
    </rPh>
    <phoneticPr fontId="2"/>
  </si>
  <si>
    <t>UPDATE</t>
    <phoneticPr fontId="2"/>
  </si>
  <si>
    <t>（株）</t>
    <rPh sb="1" eb="2">
      <t>カブ</t>
    </rPh>
    <phoneticPr fontId="2"/>
  </si>
  <si>
    <t>（有）</t>
    <rPh sb="1" eb="2">
      <t>ユウ</t>
    </rPh>
    <phoneticPr fontId="2"/>
  </si>
  <si>
    <t>（資）</t>
    <rPh sb="1" eb="2">
      <t>シ</t>
    </rPh>
    <phoneticPr fontId="2"/>
  </si>
  <si>
    <t>（名）</t>
    <rPh sb="1" eb="2">
      <t>メイ</t>
    </rPh>
    <phoneticPr fontId="2"/>
  </si>
  <si>
    <t>所在地区分</t>
    <rPh sb="0" eb="3">
      <t>ショザイチ</t>
    </rPh>
    <rPh sb="3" eb="5">
      <t>クブン</t>
    </rPh>
    <phoneticPr fontId="2"/>
  </si>
  <si>
    <t>所在地区分</t>
    <rPh sb="0" eb="5">
      <t>ショザイチクブン</t>
    </rPh>
    <phoneticPr fontId="2"/>
  </si>
  <si>
    <t>市区町村</t>
    <rPh sb="0" eb="4">
      <t>シクチョウソン</t>
    </rPh>
    <phoneticPr fontId="2"/>
  </si>
  <si>
    <t>県外</t>
    <phoneticPr fontId="2"/>
  </si>
  <si>
    <t>t-bupin@sample.co.jp</t>
    <phoneticPr fontId="2"/>
  </si>
  <si>
    <t>h-bupin@sample.co.jp</t>
    <phoneticPr fontId="2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</si>
  <si>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2"/>
  </si>
  <si>
    <t>#DISABLE#TableVal</t>
    <phoneticPr fontId="2"/>
  </si>
  <si>
    <t>KeyWord1</t>
  </si>
  <si>
    <t>取込対象</t>
    <rPh sb="0" eb="2">
      <t>トリコミ</t>
    </rPh>
    <rPh sb="2" eb="4">
      <t>タイショウ</t>
    </rPh>
    <phoneticPr fontId="2"/>
  </si>
  <si>
    <t>IsImport</t>
    <phoneticPr fontId="2"/>
  </si>
  <si>
    <t>更新</t>
    <rPh sb="0" eb="2">
      <t>コウシン</t>
    </rPh>
    <phoneticPr fontId="2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</si>
  <si>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2"/>
  </si>
  <si>
    <t>記入日</t>
    <rPh sb="0" eb="3">
      <t>キニュウビ</t>
    </rPh>
    <phoneticPr fontId="2"/>
  </si>
  <si>
    <t>000</t>
    <phoneticPr fontId="2"/>
  </si>
  <si>
    <t>○○県</t>
    <rPh sb="2" eb="3">
      <t>ケン</t>
    </rPh>
    <phoneticPr fontId="2"/>
  </si>
  <si>
    <t>申請者(本社)</t>
    <rPh sb="0" eb="3">
      <t>シンセイシャ</t>
    </rPh>
    <rPh sb="4" eb="6">
      <t>ホンシャ</t>
    </rPh>
    <phoneticPr fontId="2"/>
  </si>
  <si>
    <t>○○１－１</t>
    <phoneticPr fontId="2"/>
  </si>
  <si>
    <t>j-bupin@sample.co.jp</t>
    <phoneticPr fontId="2"/>
  </si>
  <si>
    <t>自己資本金</t>
    <rPh sb="0" eb="2">
      <t>ジコ</t>
    </rPh>
    <rPh sb="2" eb="5">
      <t>シホンキン</t>
    </rPh>
    <phoneticPr fontId="2"/>
  </si>
  <si>
    <t>営業年数</t>
    <rPh sb="0" eb="2">
      <t>エイギョウ</t>
    </rPh>
    <rPh sb="2" eb="4">
      <t>ネンスウ</t>
    </rPh>
    <phoneticPr fontId="2"/>
  </si>
  <si>
    <t>年</t>
    <rPh sb="0" eb="1">
      <t>ネン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</si>
  <si>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</si>
  <si>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文具・印章
事務用機器</t>
    <phoneticPr fontId="2"/>
  </si>
  <si>
    <t>文具</t>
  </si>
  <si>
    <t>用紙</t>
  </si>
  <si>
    <t>事務機器</t>
  </si>
  <si>
    <t>ＯＡ機器</t>
  </si>
  <si>
    <t>事務用調度品</t>
  </si>
  <si>
    <t>印章</t>
  </si>
  <si>
    <t>文房具類</t>
  </si>
  <si>
    <t>洋和紙、感光紙、加工紙、再生紙　等</t>
  </si>
  <si>
    <t>各種コンピュータ、周辺機器・用品、ワープロ、ファクシミリ　等</t>
  </si>
  <si>
    <t>事務用机、椅子、ロッカー、事務用家具　等</t>
  </si>
  <si>
    <t>木印、ゴム印、日付印　等</t>
  </si>
  <si>
    <t>図書・地図</t>
    <phoneticPr fontId="2"/>
  </si>
  <si>
    <t>書籍</t>
  </si>
  <si>
    <t>地図</t>
  </si>
  <si>
    <t>図書、雑誌、刊行物　等</t>
  </si>
  <si>
    <t>住宅明細図、各種地図、地形図　等</t>
  </si>
  <si>
    <t>医療薬品類</t>
    <phoneticPr fontId="2"/>
  </si>
  <si>
    <t>医療機器</t>
  </si>
  <si>
    <t>理化学器材</t>
  </si>
  <si>
    <t>医療品</t>
  </si>
  <si>
    <t>化学工業薬品</t>
  </si>
  <si>
    <t>農業薬品</t>
  </si>
  <si>
    <t>衛生材料</t>
  </si>
  <si>
    <t>各種実験・分析機器　等</t>
  </si>
  <si>
    <t>人体用・動物用医療品、ワクチン、血清　等</t>
  </si>
  <si>
    <t>水処理用薬剤、試薬　等</t>
  </si>
  <si>
    <t>除草剤、農薬　等</t>
  </si>
  <si>
    <t>脱脂綿、ガーゼ、包帯、紙オムツ　等</t>
  </si>
  <si>
    <t>各種一般医療機器　等</t>
  </si>
  <si>
    <t>印刷製本</t>
    <phoneticPr fontId="2"/>
  </si>
  <si>
    <t>軽印刷</t>
  </si>
  <si>
    <t>一般印刷</t>
  </si>
  <si>
    <t>特殊印刷</t>
  </si>
  <si>
    <t>軽オフセット印刷、謄写印刷等[単色もの(頁物、ちらし)、事務用印刷物(少部数)]</t>
  </si>
  <si>
    <t>オフセット印刷、活版印刷等[多色もの(頁物、ポスター、カタログ、パンフレット、ちらし、カレンダー)事務用印刷物(多部数)]</t>
  </si>
  <si>
    <t>フォーム印刷、カーボン印刷、地図調製、グラビア印刷等[連続伝票用紙、連続封筒、シール、ラベル、カーボン地図、グラビア]</t>
  </si>
  <si>
    <t>写真光学
青写真類</t>
    <phoneticPr fontId="2"/>
  </si>
  <si>
    <t>写真機器</t>
  </si>
  <si>
    <t>光学機器</t>
  </si>
  <si>
    <t>各種写真</t>
  </si>
  <si>
    <t>写真機、撮影機、現像装置、焼付装置、映画・ビデオソフト　等</t>
  </si>
  <si>
    <t>顕微鏡、映写機　等</t>
  </si>
  <si>
    <t>青写真焼付、マイクロフィルム製作、航空写真　等</t>
  </si>
  <si>
    <t>電気通信機器類</t>
    <phoneticPr fontId="2"/>
  </si>
  <si>
    <t>家庭電気</t>
  </si>
  <si>
    <t>電気通信機器</t>
  </si>
  <si>
    <t>電気材料</t>
  </si>
  <si>
    <t>一般家庭電気製品(テレビ・ラジオ等の音響製品、各種照明器具)等</t>
  </si>
  <si>
    <t>通信機器、放送機器、音響機器、視聴覚機器　等(主に業務用機器)</t>
  </si>
  <si>
    <t>各種電気材料、電気製品部品　等</t>
  </si>
  <si>
    <t>機械器具類</t>
    <phoneticPr fontId="2"/>
  </si>
  <si>
    <t>産業機械器具</t>
  </si>
  <si>
    <t>厨房機器</t>
  </si>
  <si>
    <t>諸機器</t>
  </si>
  <si>
    <t>建設・農林・水産・工鉱業用機械器具</t>
  </si>
  <si>
    <t>調理台、調理器、流し台、その他厨房器具　等</t>
  </si>
  <si>
    <t>冷・暖房機器　等</t>
  </si>
  <si>
    <t>教育用機器教材</t>
    <phoneticPr fontId="2"/>
  </si>
  <si>
    <t>教材用具</t>
  </si>
  <si>
    <t>標本・美術品</t>
  </si>
  <si>
    <t>学習教材器具(教材、各種実験器具、視聴覚教育器具、体育器具等)</t>
  </si>
  <si>
    <t>模型、標本、見本、書画、美術品、骨董　等</t>
  </si>
  <si>
    <t>測量(計量)器類</t>
    <phoneticPr fontId="2"/>
  </si>
  <si>
    <t>試験研究機器</t>
  </si>
  <si>
    <t>計測・表示機器</t>
  </si>
  <si>
    <t>各種鑑定・分析・試験機器(試験器、検定器、検査器、分析装置)等</t>
  </si>
  <si>
    <t>気象用機器、環境測定機器、音響測定機器　等</t>
  </si>
  <si>
    <t>警察・消防
機器類</t>
    <phoneticPr fontId="2"/>
  </si>
  <si>
    <t>警察器具</t>
  </si>
  <si>
    <t>消防器具</t>
  </si>
  <si>
    <t>足跡採取器、警棒、アルコール感知器　等</t>
  </si>
  <si>
    <t>消火器、消防ポンプ・ホース　等</t>
  </si>
  <si>
    <t>アスファルト</t>
  </si>
  <si>
    <t>コンクリート製品</t>
  </si>
  <si>
    <t>骨材</t>
  </si>
  <si>
    <t>鉄鋼・非鉄製品</t>
  </si>
  <si>
    <t>建材類</t>
  </si>
  <si>
    <t>道路用資材</t>
  </si>
  <si>
    <t>仮設資材</t>
  </si>
  <si>
    <t>アスファルト、コンクリート、タール、乳剤等</t>
  </si>
  <si>
    <t>ヒューム管、パイル、ブロック　等</t>
  </si>
  <si>
    <t>砕石、砂利、玉石、栗石　等</t>
  </si>
  <si>
    <t>鋼材、鋼管、パイプ、ビニール管、電線　等</t>
  </si>
  <si>
    <t>木材、瓦、塗料、生セメント、ガラス　等</t>
  </si>
  <si>
    <t>カーブミラー、保安灯、凍結防止剤、ガードレール　等</t>
  </si>
  <si>
    <t>組立物置、組立ハウス、仮設トイレ、仮設用材料　等</t>
  </si>
  <si>
    <t>工事用材料類</t>
    <phoneticPr fontId="2"/>
  </si>
  <si>
    <t>車両・船舶類</t>
    <phoneticPr fontId="2"/>
  </si>
  <si>
    <t>車両</t>
  </si>
  <si>
    <t>船舶</t>
  </si>
  <si>
    <t>車両部品類</t>
  </si>
  <si>
    <t>自動車の製造・販売・修理・整備　等</t>
  </si>
  <si>
    <t>飛行機、ヘリコプター、ボート、ヨット等の製造・販売・修理・整備</t>
  </si>
  <si>
    <t>車両・船舶類用品・部品の製造・販売、自転車の販売</t>
  </si>
  <si>
    <t>石油製品</t>
  </si>
  <si>
    <t>ガス類その他</t>
  </si>
  <si>
    <t>油脂類</t>
  </si>
  <si>
    <t>ガソリン、軽油、灯油、潤滑油　等</t>
  </si>
  <si>
    <t>酸素、コークス、木炭、高圧ガス、ＬＰガス　等</t>
  </si>
  <si>
    <t>ペイント、シンナー　等</t>
  </si>
  <si>
    <t>油脂・燃料類</t>
    <phoneticPr fontId="2"/>
  </si>
  <si>
    <t>繊維・被服類</t>
    <phoneticPr fontId="2"/>
  </si>
  <si>
    <t>被服</t>
  </si>
  <si>
    <t>寝具</t>
  </si>
  <si>
    <t>縫製</t>
  </si>
  <si>
    <t>その他</t>
  </si>
  <si>
    <t>事務服、作業服、白衣、軍手、帽子　等</t>
  </si>
  <si>
    <t>布団、毛布、敷布、ガーゼ、寝巻　等</t>
  </si>
  <si>
    <t>刺繍、タオル、手拭　等</t>
  </si>
  <si>
    <t>幕、テント、シート、雨具、各種旗　等</t>
  </si>
  <si>
    <t>食品</t>
  </si>
  <si>
    <t>漆器</t>
  </si>
  <si>
    <t>百貨</t>
  </si>
  <si>
    <t>記章・記念品</t>
  </si>
  <si>
    <t>茶、コーヒー、食塩、砂糖　等</t>
  </si>
  <si>
    <t>各種陶磁器・漆器</t>
  </si>
  <si>
    <t>百貨店</t>
  </si>
  <si>
    <t>トロフィー、バッチ、ワッペン、記念品　等</t>
  </si>
  <si>
    <t>食品・漆器
百貨店</t>
    <phoneticPr fontId="2"/>
  </si>
  <si>
    <t>時計・貴金属</t>
  </si>
  <si>
    <t>日用雑貨</t>
  </si>
  <si>
    <t>ゴム・皮革製品</t>
  </si>
  <si>
    <t>工業用ゴム製品</t>
  </si>
  <si>
    <t>家具類</t>
  </si>
  <si>
    <t>室内装飾</t>
  </si>
  <si>
    <t>映画・ビデオ製作</t>
  </si>
  <si>
    <t>看板</t>
  </si>
  <si>
    <t>標識</t>
  </si>
  <si>
    <t>楽器</t>
  </si>
  <si>
    <t>運道具</t>
  </si>
  <si>
    <t>肥飼料</t>
  </si>
  <si>
    <t>造園資材</t>
  </si>
  <si>
    <t>建物等警備</t>
  </si>
  <si>
    <t>保守管理</t>
  </si>
  <si>
    <t>清掃</t>
  </si>
  <si>
    <t>造園管理</t>
  </si>
  <si>
    <t>検査・分析</t>
  </si>
  <si>
    <t>資源回収</t>
  </si>
  <si>
    <t>電算業務</t>
  </si>
  <si>
    <t>クリーニング</t>
  </si>
  <si>
    <t>リース</t>
  </si>
  <si>
    <t>医療事務</t>
  </si>
  <si>
    <t>時計、金、銀、宝石、眼鏡　等</t>
  </si>
  <si>
    <t>家庭金物、荒物、ガラス製品　等</t>
  </si>
  <si>
    <t>各種鞄、革靴、作業靴、ゴム手袋、ゴム長靴、病院用シューズ　等</t>
  </si>
  <si>
    <t>ゴム・ビニール製品(ホース、シート、マット等)、パッキン類　等</t>
  </si>
  <si>
    <t>タンス、ベッド、食器棚、鏡台　等</t>
  </si>
  <si>
    <t>じゅうたん、カーテン、ブラインド、畳　等</t>
  </si>
  <si>
    <t>広告の企画・デザイン、催事の企画・運営、選挙用品、新聞折込　等</t>
  </si>
  <si>
    <t>映画製作、ビデオ製作、スライド製作　等</t>
  </si>
  <si>
    <t>看板、掲示板、標示板　等</t>
  </si>
  <si>
    <t>道路標識　等</t>
  </si>
  <si>
    <t>洋楽器、和楽器、レコード、ＣＤ　等</t>
  </si>
  <si>
    <t>運動器具、各種スポーツ用品、レジャー用品　等</t>
  </si>
  <si>
    <t>肥料、用土、飼料、雑穀　等</t>
  </si>
  <si>
    <t>種苗、各種造園用品　等</t>
  </si>
  <si>
    <t>警備保障(機械、その他)、電話交換業務　等</t>
  </si>
  <si>
    <t>各種電気・機械設備(駐車設備、冷暖房、エレベーター、ボイラー等)、浄化槽保守点検</t>
  </si>
  <si>
    <t>建物清掃、管渠清掃、浄化槽清掃、水槽清掃</t>
  </si>
  <si>
    <t>害虫、有害鳥獣の駆除　等</t>
  </si>
  <si>
    <t>庭園維持管理(除草・樹木・芝生　等)</t>
  </si>
  <si>
    <t>空気環境測定、水質検査、消防設備検査、臨床検査　等</t>
  </si>
  <si>
    <t>紙・鉄・非金属の回収　等</t>
  </si>
  <si>
    <t>産業廃棄物の収集(運搬を含む)　等</t>
  </si>
  <si>
    <t>電算入力、ソフト開発、情報処理、委託処理、オペレーター派遣　等</t>
  </si>
  <si>
    <t>寝具、衣服　等</t>
  </si>
  <si>
    <t>ＯＡ機器、植木、車両、医療機器、仮設資材等のリース・レンタル</t>
  </si>
  <si>
    <t>医療事務の受託、病院事務</t>
  </si>
  <si>
    <t>いずれにも含まれない品目、業務</t>
  </si>
  <si>
    <t>ゴム・皮革類</t>
    <phoneticPr fontId="2"/>
  </si>
  <si>
    <t>時計・貴金属類</t>
    <phoneticPr fontId="2"/>
  </si>
  <si>
    <t>日用品・荒物類</t>
    <phoneticPr fontId="2"/>
  </si>
  <si>
    <t>家具・装飾</t>
    <phoneticPr fontId="2"/>
  </si>
  <si>
    <t>広告・宣伝類</t>
    <phoneticPr fontId="2"/>
  </si>
  <si>
    <t>看板・標識</t>
    <phoneticPr fontId="2"/>
  </si>
  <si>
    <t>楽器・運動具類</t>
    <phoneticPr fontId="2"/>
  </si>
  <si>
    <t>肥料・飼料類</t>
    <phoneticPr fontId="2"/>
  </si>
  <si>
    <t>保守管理・
警備保障・
検査類</t>
    <phoneticPr fontId="2"/>
  </si>
  <si>
    <t>廃品回収</t>
    <phoneticPr fontId="2"/>
  </si>
  <si>
    <t>その他</t>
    <phoneticPr fontId="2"/>
  </si>
  <si>
    <t>業者カード(物品購入等)</t>
    <rPh sb="6" eb="8">
      <t>ブッピン</t>
    </rPh>
    <rPh sb="8" eb="10">
      <t>コウニュウ</t>
    </rPh>
    <rPh sb="10" eb="11">
      <t>トウ</t>
    </rPh>
    <phoneticPr fontId="2"/>
  </si>
  <si>
    <t>業者カード(物品購入等)</t>
    <phoneticPr fontId="2"/>
  </si>
  <si>
    <t>電卓、複写機、輪転機、ＯＨＰ、タイプライター、シュレッダー　等</t>
    <phoneticPr fontId="2"/>
  </si>
  <si>
    <t>広告・イベント・業務</t>
    <phoneticPr fontId="2"/>
  </si>
  <si>
    <t>文房具類、再生紙、折り紙</t>
  </si>
  <si>
    <t>図書、雑誌、刊行本
各種地図、地形図</t>
  </si>
  <si>
    <t>文具・印章
事務用機器</t>
  </si>
  <si>
    <t>図書・地図</t>
  </si>
  <si>
    <t>教育用機器教材</t>
  </si>
  <si>
    <t>インボイス
登録番号</t>
    <rPh sb="6" eb="10">
      <t>トウロクバンゴウ</t>
    </rPh>
    <phoneticPr fontId="2"/>
  </si>
  <si>
    <t>T</t>
    <phoneticPr fontId="2"/>
  </si>
  <si>
    <t>インボイス登録番号</t>
    <rPh sb="5" eb="9">
      <t>トウロクバンゴウ</t>
    </rPh>
    <phoneticPr fontId="2"/>
  </si>
  <si>
    <t>EditDate</t>
    <phoneticPr fontId="2"/>
  </si>
  <si>
    <t>町内</t>
    <rPh sb="0" eb="2">
      <t>チョウナイ</t>
    </rPh>
    <phoneticPr fontId="2"/>
  </si>
  <si>
    <t>上記の業者カードの登録申請を致します。</t>
    <rPh sb="14" eb="15">
      <t>イタ</t>
    </rPh>
    <phoneticPr fontId="2"/>
  </si>
  <si>
    <t>池田町</t>
    <rPh sb="0" eb="2">
      <t>イケダ</t>
    </rPh>
    <rPh sb="2" eb="3">
      <t>チョウ</t>
    </rPh>
    <phoneticPr fontId="2"/>
  </si>
  <si>
    <t>池田町入力</t>
    <rPh sb="0" eb="2">
      <t>イケダ</t>
    </rPh>
    <rPh sb="2" eb="3">
      <t>チョウ</t>
    </rPh>
    <rPh sb="3" eb="5">
      <t>ニュウリョク</t>
    </rPh>
    <phoneticPr fontId="2"/>
  </si>
  <si>
    <t>令和５・６年度</t>
    <rPh sb="0" eb="2">
      <t>レイワ</t>
    </rPh>
    <rPh sb="5" eb="6">
      <t>ネン</t>
    </rPh>
    <rPh sb="6" eb="7">
      <t>ド</t>
    </rPh>
    <phoneticPr fontId="2"/>
  </si>
  <si>
    <t>令和５・６年度</t>
    <rPh sb="0" eb="2">
      <t>レイワ</t>
    </rPh>
    <rPh sb="5" eb="7">
      <t>ネンド</t>
    </rPh>
    <phoneticPr fontId="2"/>
  </si>
  <si>
    <t>地図</t>
    <rPh sb="0" eb="2">
      <t>チズ</t>
    </rPh>
    <phoneticPr fontId="2"/>
  </si>
  <si>
    <t>教材用具</t>
    <phoneticPr fontId="2"/>
  </si>
  <si>
    <t>保育教材教具
運動遊具</t>
    <phoneticPr fontId="2"/>
  </si>
  <si>
    <t>用紙</t>
    <rPh sb="0" eb="2">
      <t>ヨウシ</t>
    </rPh>
    <phoneticPr fontId="2"/>
  </si>
  <si>
    <t>FlgIsInvoiceNo</t>
    <phoneticPr fontId="2"/>
  </si>
  <si>
    <t>町名番地</t>
    <rPh sb="0" eb="2">
      <t>チョウメイ</t>
    </rPh>
    <rPh sb="2" eb="4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</si>
</sst>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\ &quot;千円&quot;"/>
    <numFmt numFmtId="179" formatCode="#,##0\ &quot;年&quot;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9" tint="-0.249977111117893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indexed="81"/>
      <name val="MS ゴシック"/>
      <family val="3"/>
      <charset val="128"/>
    </font>
    <font>
      <sz val="9"/>
      <color theme="0" tint="-0.34998626667073579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horizontal="centerContinuous" vertical="center"/>
    </xf>
    <xf numFmtId="0" fontId="4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 textRotation="255"/>
    </xf>
    <xf numFmtId="0" fontId="3" fillId="0" borderId="0" xfId="0" applyNumberFormat="1" applyFont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 textRotation="255" shrinkToFit="1"/>
    </xf>
    <xf numFmtId="0" fontId="3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23" fillId="24" borderId="0" xfId="0" applyFont="1" applyFill="1" applyAlignment="1">
      <alignment horizontal="left" vertical="center"/>
    </xf>
    <xf numFmtId="0" fontId="23" fillId="24" borderId="0" xfId="0" applyFont="1" applyFill="1">
      <alignment vertical="center"/>
    </xf>
    <xf numFmtId="0" fontId="23" fillId="24" borderId="0" xfId="0" applyNumberFormat="1" applyFont="1" applyFill="1">
      <alignment vertical="center"/>
    </xf>
    <xf numFmtId="0" fontId="5" fillId="0" borderId="0" xfId="0" applyFont="1">
      <alignment vertical="center"/>
    </xf>
    <xf numFmtId="0" fontId="5" fillId="24" borderId="0" xfId="0" applyNumberFormat="1" applyFont="1" applyFill="1" applyBorder="1" applyAlignment="1" applyProtection="1">
      <alignment horizontal="left" vertical="center"/>
    </xf>
    <xf numFmtId="0" fontId="5" fillId="24" borderId="0" xfId="0" applyFont="1" applyFill="1" applyAlignment="1">
      <alignment horizontal="left" vertical="center"/>
    </xf>
    <xf numFmtId="0" fontId="5" fillId="25" borderId="0" xfId="0" applyFont="1" applyFill="1">
      <alignment vertical="center"/>
    </xf>
    <xf numFmtId="0" fontId="5" fillId="25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>
      <alignment vertical="center"/>
    </xf>
    <xf numFmtId="0" fontId="5" fillId="24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" fillId="24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5" fillId="25" borderId="0" xfId="0" applyNumberFormat="1" applyFont="1" applyFill="1">
      <alignment vertical="center"/>
    </xf>
    <xf numFmtId="0" fontId="5" fillId="24" borderId="0" xfId="0" applyNumberFormat="1" applyFont="1" applyFill="1" applyAlignment="1">
      <alignment horizontal="left" vertical="center"/>
    </xf>
    <xf numFmtId="0" fontId="5" fillId="25" borderId="0" xfId="0" applyFont="1" applyFill="1" applyAlignment="1">
      <alignment horizontal="left" vertical="center"/>
    </xf>
    <xf numFmtId="49" fontId="5" fillId="24" borderId="0" xfId="0" applyNumberFormat="1" applyFont="1" applyFill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3" fillId="0" borderId="0" xfId="0" quotePrefix="1" applyNumberFormat="1" applyFont="1" applyFill="1" applyBorder="1" applyAlignment="1" applyProtection="1">
      <alignment vertical="center"/>
    </xf>
    <xf numFmtId="0" fontId="3" fillId="25" borderId="0" xfId="0" applyNumberFormat="1" applyFont="1" applyFill="1" applyBorder="1" applyAlignment="1" applyProtection="1">
      <alignment vertical="center"/>
    </xf>
    <xf numFmtId="49" fontId="3" fillId="25" borderId="0" xfId="0" applyNumberFormat="1" applyFont="1" applyFill="1" applyBorder="1" applyAlignment="1" applyProtection="1">
      <alignment vertical="center"/>
    </xf>
    <xf numFmtId="0" fontId="3" fillId="25" borderId="0" xfId="0" quotePrefix="1" applyNumberFormat="1" applyFont="1" applyFill="1" applyBorder="1" applyAlignment="1" applyProtection="1">
      <alignment vertical="center"/>
    </xf>
    <xf numFmtId="0" fontId="26" fillId="27" borderId="0" xfId="0" applyFont="1" applyFill="1" applyAlignment="1" applyProtection="1">
      <alignment horizontal="right" vertical="center"/>
    </xf>
    <xf numFmtId="0" fontId="3" fillId="26" borderId="1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0" fontId="3" fillId="0" borderId="34" xfId="0" applyNumberFormat="1" applyFont="1" applyBorder="1" applyAlignment="1" applyProtection="1">
      <alignment horizontal="centerContinuous" vertical="center"/>
    </xf>
    <xf numFmtId="0" fontId="3" fillId="0" borderId="35" xfId="0" applyNumberFormat="1" applyFont="1" applyBorder="1" applyAlignment="1" applyProtection="1">
      <alignment horizontal="centerContinuous" vertical="center"/>
    </xf>
    <xf numFmtId="0" fontId="3" fillId="0" borderId="36" xfId="0" applyNumberFormat="1" applyFont="1" applyBorder="1" applyAlignment="1" applyProtection="1">
      <alignment horizontal="centerContinuous" vertical="center"/>
    </xf>
    <xf numFmtId="49" fontId="3" fillId="26" borderId="50" xfId="0" applyNumberFormat="1" applyFont="1" applyFill="1" applyBorder="1">
      <alignment vertical="center"/>
    </xf>
    <xf numFmtId="49" fontId="3" fillId="26" borderId="51" xfId="0" applyNumberFormat="1" applyFont="1" applyFill="1" applyBorder="1">
      <alignment vertical="center"/>
    </xf>
    <xf numFmtId="0" fontId="3" fillId="26" borderId="24" xfId="0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0" fontId="3" fillId="26" borderId="21" xfId="0" applyFont="1" applyFill="1" applyBorder="1">
      <alignment vertical="center"/>
    </xf>
    <xf numFmtId="0" fontId="3" fillId="26" borderId="56" xfId="0" applyFont="1" applyFill="1" applyBorder="1">
      <alignment vertical="center"/>
    </xf>
    <xf numFmtId="49" fontId="3" fillId="26" borderId="58" xfId="0" applyNumberFormat="1" applyFont="1" applyFill="1" applyBorder="1" applyProtection="1">
      <alignment vertical="center"/>
      <protection locked="0"/>
    </xf>
    <xf numFmtId="0" fontId="3" fillId="26" borderId="20" xfId="0" applyFont="1" applyFill="1" applyBorder="1">
      <alignment vertical="center"/>
    </xf>
    <xf numFmtId="0" fontId="3" fillId="25" borderId="0" xfId="0" applyFont="1" applyFill="1">
      <alignment vertical="center"/>
    </xf>
    <xf numFmtId="0" fontId="3" fillId="25" borderId="0" xfId="0" applyNumberFormat="1" applyFont="1" applyFill="1" applyAlignment="1" applyProtection="1">
      <alignment vertical="center"/>
    </xf>
    <xf numFmtId="49" fontId="3" fillId="25" borderId="0" xfId="0" applyNumberFormat="1" applyFont="1" applyFill="1" applyAlignment="1" applyProtection="1">
      <alignment vertical="center"/>
    </xf>
    <xf numFmtId="49" fontId="3" fillId="26" borderId="32" xfId="0" applyNumberFormat="1" applyFont="1" applyFill="1" applyBorder="1">
      <alignment vertical="center"/>
    </xf>
    <xf numFmtId="49" fontId="3" fillId="26" borderId="58" xfId="0" applyNumberFormat="1" applyFont="1" applyFill="1" applyBorder="1">
      <alignment vertical="center"/>
    </xf>
    <xf numFmtId="0" fontId="3" fillId="26" borderId="51" xfId="0" applyFont="1" applyFill="1" applyBorder="1">
      <alignment vertical="center"/>
    </xf>
    <xf numFmtId="0" fontId="3" fillId="28" borderId="0" xfId="0" applyNumberFormat="1" applyFont="1" applyFill="1" applyBorder="1" applyAlignment="1" applyProtection="1">
      <alignment vertical="center"/>
    </xf>
    <xf numFmtId="0" fontId="4" fillId="28" borderId="0" xfId="0" applyNumberFormat="1" applyFont="1" applyFill="1" applyBorder="1" applyAlignment="1" applyProtection="1">
      <alignment vertical="center"/>
    </xf>
    <xf numFmtId="0" fontId="27" fillId="28" borderId="0" xfId="0" applyNumberFormat="1" applyFont="1" applyFill="1" applyBorder="1" applyAlignment="1" applyProtection="1">
      <alignment horizontal="centerContinuous" vertical="center"/>
    </xf>
    <xf numFmtId="0" fontId="3" fillId="28" borderId="0" xfId="0" applyNumberFormat="1" applyFont="1" applyFill="1" applyBorder="1" applyAlignment="1" applyProtection="1">
      <alignment horizontal="centerContinuous" vertical="center"/>
    </xf>
    <xf numFmtId="0" fontId="3" fillId="28" borderId="0" xfId="0" applyNumberFormat="1" applyFont="1" applyFill="1" applyBorder="1" applyAlignment="1" applyProtection="1">
      <alignment vertical="center" textRotation="255"/>
    </xf>
    <xf numFmtId="0" fontId="3" fillId="28" borderId="0" xfId="0" applyNumberFormat="1" applyFont="1" applyFill="1" applyBorder="1" applyAlignment="1" applyProtection="1">
      <alignment horizontal="distributed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>
      <alignment vertical="center"/>
    </xf>
    <xf numFmtId="0" fontId="3" fillId="28" borderId="47" xfId="0" applyNumberFormat="1" applyFont="1" applyFill="1" applyBorder="1" applyAlignment="1" applyProtection="1">
      <alignment vertical="center"/>
    </xf>
    <xf numFmtId="0" fontId="3" fillId="28" borderId="48" xfId="0" applyNumberFormat="1" applyFont="1" applyFill="1" applyBorder="1" applyAlignment="1" applyProtection="1">
      <alignment vertical="center"/>
    </xf>
    <xf numFmtId="0" fontId="3" fillId="28" borderId="57" xfId="0" applyNumberFormat="1" applyFont="1" applyFill="1" applyBorder="1" applyAlignment="1" applyProtection="1">
      <alignment vertical="center"/>
    </xf>
    <xf numFmtId="0" fontId="3" fillId="28" borderId="65" xfId="0" applyNumberFormat="1" applyFont="1" applyFill="1" applyBorder="1" applyAlignment="1" applyProtection="1">
      <alignment vertical="center"/>
    </xf>
    <xf numFmtId="0" fontId="3" fillId="28" borderId="57" xfId="0" applyFont="1" applyFill="1" applyBorder="1" applyAlignment="1" applyProtection="1">
      <alignment vertical="center"/>
    </xf>
    <xf numFmtId="0" fontId="4" fillId="28" borderId="57" xfId="0" applyNumberFormat="1" applyFont="1" applyFill="1" applyBorder="1" applyAlignment="1" applyProtection="1">
      <alignment vertical="center"/>
    </xf>
    <xf numFmtId="0" fontId="4" fillId="28" borderId="65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Alignment="1">
      <alignment horizontal="left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0" fontId="3" fillId="28" borderId="63" xfId="0" applyNumberFormat="1" applyFont="1" applyFill="1" applyBorder="1" applyAlignment="1" applyProtection="1">
      <alignment vertical="center"/>
    </xf>
    <xf numFmtId="0" fontId="3" fillId="28" borderId="65" xfId="0" applyFont="1" applyFill="1" applyBorder="1" applyAlignment="1" applyProtection="1">
      <alignment vertical="center"/>
    </xf>
    <xf numFmtId="176" fontId="3" fillId="28" borderId="0" xfId="0" applyNumberFormat="1" applyFont="1" applyFill="1" applyBorder="1" applyAlignment="1" applyProtection="1">
      <alignment horizontal="right" vertical="center"/>
    </xf>
    <xf numFmtId="0" fontId="28" fillId="28" borderId="0" xfId="0" applyFont="1" applyFill="1" applyBorder="1" applyProtection="1">
      <alignment vertical="center"/>
    </xf>
    <xf numFmtId="49" fontId="3" fillId="26" borderId="50" xfId="0" applyNumberFormat="1" applyFont="1" applyFill="1" applyBorder="1" applyProtection="1">
      <alignment vertical="center"/>
    </xf>
    <xf numFmtId="49" fontId="3" fillId="26" borderId="51" xfId="0" applyNumberFormat="1" applyFont="1" applyFill="1" applyBorder="1" applyProtection="1">
      <alignment vertical="center"/>
    </xf>
    <xf numFmtId="0" fontId="3" fillId="26" borderId="24" xfId="0" applyFont="1" applyFill="1" applyBorder="1" applyProtection="1">
      <alignment vertical="center"/>
    </xf>
    <xf numFmtId="0" fontId="3" fillId="26" borderId="21" xfId="0" applyFont="1" applyFill="1" applyBorder="1" applyProtection="1">
      <alignment vertical="center"/>
    </xf>
    <xf numFmtId="0" fontId="3" fillId="26" borderId="56" xfId="0" applyFont="1" applyFill="1" applyBorder="1" applyProtection="1">
      <alignment vertical="center"/>
    </xf>
    <xf numFmtId="49" fontId="3" fillId="26" borderId="58" xfId="0" applyNumberFormat="1" applyFont="1" applyFill="1" applyBorder="1" applyProtection="1">
      <alignment vertical="center"/>
    </xf>
    <xf numFmtId="0" fontId="3" fillId="26" borderId="20" xfId="0" applyFont="1" applyFill="1" applyBorder="1" applyProtection="1">
      <alignment vertical="center"/>
    </xf>
    <xf numFmtId="0" fontId="3" fillId="26" borderId="51" xfId="0" applyFont="1" applyFill="1" applyBorder="1" applyProtection="1">
      <alignment vertical="center"/>
    </xf>
    <xf numFmtId="14" fontId="3" fillId="25" borderId="0" xfId="0" applyNumberFormat="1" applyFont="1" applyFill="1" applyBorder="1" applyAlignment="1" applyProtection="1">
      <alignment vertical="center"/>
    </xf>
    <xf numFmtId="0" fontId="4" fillId="28" borderId="66" xfId="0" applyNumberFormat="1" applyFont="1" applyFill="1" applyBorder="1" applyAlignment="1" applyProtection="1">
      <alignment vertical="center"/>
    </xf>
    <xf numFmtId="0" fontId="4" fillId="28" borderId="68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 textRotation="255"/>
    </xf>
    <xf numFmtId="0" fontId="3" fillId="0" borderId="0" xfId="0" applyNumberFormat="1" applyFont="1" applyFill="1" applyBorder="1" applyAlignment="1" applyProtection="1">
      <alignment vertical="center" textRotation="255" shrinkToFit="1"/>
    </xf>
    <xf numFmtId="49" fontId="3" fillId="26" borderId="21" xfId="0" applyNumberFormat="1" applyFont="1" applyFill="1" applyBorder="1" applyProtection="1">
      <alignment vertical="center"/>
    </xf>
    <xf numFmtId="49" fontId="3" fillId="26" borderId="32" xfId="0" applyNumberFormat="1" applyFont="1" applyFill="1" applyBorder="1" applyProtection="1">
      <alignment vertical="center"/>
    </xf>
    <xf numFmtId="0" fontId="3" fillId="26" borderId="10" xfId="0" applyFont="1" applyFill="1" applyBorder="1">
      <alignment vertical="center"/>
    </xf>
    <xf numFmtId="0" fontId="3" fillId="26" borderId="11" xfId="0" applyFont="1" applyFill="1" applyBorder="1" applyAlignment="1" applyProtection="1">
      <alignment vertical="center"/>
    </xf>
    <xf numFmtId="0" fontId="3" fillId="26" borderId="10" xfId="0" applyFont="1" applyFill="1" applyBorder="1" applyAlignment="1" applyProtection="1">
      <alignment vertical="center"/>
    </xf>
    <xf numFmtId="0" fontId="3" fillId="26" borderId="25" xfId="0" applyFont="1" applyFill="1" applyBorder="1" applyAlignment="1" applyProtection="1">
      <alignment vertical="center"/>
    </xf>
    <xf numFmtId="0" fontId="3" fillId="26" borderId="22" xfId="0" applyFont="1" applyFill="1" applyBorder="1" applyAlignment="1" applyProtection="1">
      <alignment vertical="center"/>
    </xf>
    <xf numFmtId="0" fontId="3" fillId="26" borderId="69" xfId="0" applyFont="1" applyFill="1" applyBorder="1">
      <alignment vertical="center"/>
    </xf>
    <xf numFmtId="0" fontId="3" fillId="26" borderId="64" xfId="0" applyFont="1" applyFill="1" applyBorder="1" applyAlignment="1" applyProtection="1">
      <alignment vertical="center"/>
    </xf>
    <xf numFmtId="0" fontId="3" fillId="0" borderId="0" xfId="0" applyFont="1" applyFill="1" applyBorder="1">
      <alignment vertical="center"/>
    </xf>
    <xf numFmtId="49" fontId="3" fillId="26" borderId="32" xfId="0" applyNumberFormat="1" applyFont="1" applyFill="1" applyBorder="1" applyProtection="1">
      <alignment vertical="center"/>
      <protection locked="0"/>
    </xf>
    <xf numFmtId="0" fontId="3" fillId="26" borderId="10" xfId="0" applyFont="1" applyFill="1" applyBorder="1">
      <alignment vertical="center"/>
    </xf>
    <xf numFmtId="0" fontId="5" fillId="30" borderId="0" xfId="0" applyFont="1" applyFill="1">
      <alignment vertical="center"/>
    </xf>
    <xf numFmtId="0" fontId="3" fillId="31" borderId="0" xfId="0" applyNumberFormat="1" applyFont="1" applyFill="1" applyBorder="1" applyAlignment="1" applyProtection="1">
      <alignment vertical="center"/>
    </xf>
    <xf numFmtId="0" fontId="3" fillId="25" borderId="0" xfId="0" applyFont="1" applyFill="1" applyBorder="1" applyAlignment="1" applyProtection="1">
      <alignment vertical="center"/>
    </xf>
    <xf numFmtId="0" fontId="3" fillId="31" borderId="0" xfId="0" applyFont="1" applyFill="1">
      <alignment vertical="center"/>
    </xf>
    <xf numFmtId="0" fontId="32" fillId="0" borderId="0" xfId="0" applyNumberFormat="1" applyFont="1" applyBorder="1" applyAlignment="1" applyProtection="1">
      <alignment vertical="center"/>
    </xf>
    <xf numFmtId="49" fontId="3" fillId="26" borderId="32" xfId="0" applyNumberFormat="1" applyFont="1" applyFill="1" applyBorder="1" applyProtection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26" borderId="10" xfId="0" applyFont="1" applyFill="1" applyBorder="1">
      <alignment vertical="center"/>
    </xf>
    <xf numFmtId="49" fontId="3" fillId="26" borderId="21" xfId="0" applyNumberFormat="1" applyFont="1" applyFill="1" applyBorder="1" applyProtection="1">
      <alignment vertical="center"/>
    </xf>
    <xf numFmtId="0" fontId="3" fillId="26" borderId="17" xfId="0" applyNumberFormat="1" applyFont="1" applyFill="1" applyBorder="1" applyAlignment="1" applyProtection="1">
      <alignment vertical="center"/>
    </xf>
    <xf numFmtId="0" fontId="3" fillId="26" borderId="12" xfId="0" applyNumberFormat="1" applyFont="1" applyFill="1" applyBorder="1" applyAlignment="1" applyProtection="1">
      <alignment vertical="center"/>
    </xf>
    <xf numFmtId="0" fontId="3" fillId="26" borderId="13" xfId="0" applyNumberFormat="1" applyFont="1" applyFill="1" applyBorder="1" applyAlignment="1" applyProtection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9" fontId="3" fillId="26" borderId="44" xfId="0" applyNumberFormat="1" applyFont="1" applyFill="1" applyBorder="1" applyAlignment="1">
      <alignment horizontal="center" vertical="center"/>
    </xf>
    <xf numFmtId="177" fontId="3" fillId="26" borderId="62" xfId="0" applyNumberFormat="1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center"/>
    </xf>
    <xf numFmtId="0" fontId="3" fillId="26" borderId="10" xfId="0" applyFont="1" applyFill="1" applyBorder="1" applyAlignment="1">
      <alignment vertical="center"/>
    </xf>
    <xf numFmtId="0" fontId="3" fillId="26" borderId="25" xfId="0" applyFont="1" applyFill="1" applyBorder="1" applyAlignment="1">
      <alignment vertical="center"/>
    </xf>
    <xf numFmtId="0" fontId="3" fillId="26" borderId="22" xfId="0" applyFont="1" applyFill="1" applyBorder="1" applyAlignment="1">
      <alignment vertical="center"/>
    </xf>
    <xf numFmtId="0" fontId="3" fillId="26" borderId="10" xfId="0" applyNumberFormat="1" applyFont="1" applyFill="1" applyBorder="1" applyAlignment="1" applyProtection="1">
      <alignment vertical="center"/>
    </xf>
    <xf numFmtId="0" fontId="3" fillId="26" borderId="22" xfId="0" applyNumberFormat="1" applyFont="1" applyFill="1" applyBorder="1" applyAlignment="1" applyProtection="1">
      <alignment vertical="center"/>
    </xf>
    <xf numFmtId="0" fontId="3" fillId="26" borderId="17" xfId="0" applyNumberFormat="1" applyFont="1" applyFill="1" applyBorder="1" applyAlignment="1" applyProtection="1">
      <alignment vertical="center"/>
    </xf>
    <xf numFmtId="0" fontId="3" fillId="26" borderId="12" xfId="0" applyNumberFormat="1" applyFont="1" applyFill="1" applyBorder="1" applyAlignment="1" applyProtection="1">
      <alignment vertical="center"/>
    </xf>
    <xf numFmtId="0" fontId="3" fillId="26" borderId="13" xfId="0" applyNumberFormat="1" applyFont="1" applyFill="1" applyBorder="1" applyAlignment="1" applyProtection="1">
      <alignment vertical="center"/>
    </xf>
    <xf numFmtId="0" fontId="3" fillId="26" borderId="11" xfId="0" applyNumberFormat="1" applyFont="1" applyFill="1" applyBorder="1" applyAlignment="1" applyProtection="1">
      <alignment vertical="center"/>
    </xf>
    <xf numFmtId="0" fontId="3" fillId="26" borderId="15" xfId="0" applyNumberFormat="1" applyFont="1" applyFill="1" applyBorder="1" applyAlignment="1" applyProtection="1">
      <alignment vertical="center"/>
    </xf>
    <xf numFmtId="0" fontId="3" fillId="28" borderId="0" xfId="0" applyFont="1" applyFill="1" applyBorder="1" applyAlignment="1">
      <alignment vertical="top" wrapText="1"/>
    </xf>
    <xf numFmtId="0" fontId="3" fillId="26" borderId="26" xfId="0" applyNumberFormat="1" applyFont="1" applyFill="1" applyBorder="1" applyAlignment="1" applyProtection="1">
      <alignment vertical="center"/>
    </xf>
    <xf numFmtId="49" fontId="3" fillId="26" borderId="21" xfId="0" applyNumberFormat="1" applyFont="1" applyFill="1" applyBorder="1" applyProtection="1">
      <alignment vertical="center"/>
    </xf>
    <xf numFmtId="0" fontId="3" fillId="0" borderId="0" xfId="0" applyFont="1" applyFill="1" applyAlignment="1">
      <alignment vertical="center" shrinkToFit="1"/>
    </xf>
    <xf numFmtId="0" fontId="3" fillId="28" borderId="0" xfId="0" applyNumberFormat="1" applyFont="1" applyFill="1" applyAlignment="1" applyProtection="1">
      <alignment vertical="center"/>
    </xf>
    <xf numFmtId="0" fontId="4" fillId="28" borderId="67" xfId="0" applyNumberFormat="1" applyFont="1" applyFill="1" applyBorder="1" applyAlignment="1" applyProtection="1">
      <alignment vertical="center"/>
    </xf>
    <xf numFmtId="49" fontId="3" fillId="26" borderId="18" xfId="0" applyNumberFormat="1" applyFont="1" applyFill="1" applyBorder="1" applyAlignment="1" applyProtection="1">
      <alignment horizontal="center" vertical="center"/>
    </xf>
    <xf numFmtId="0" fontId="3" fillId="26" borderId="18" xfId="0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26" borderId="17" xfId="0" applyNumberFormat="1" applyFont="1" applyFill="1" applyBorder="1" applyAlignment="1" applyProtection="1">
      <alignment horizontal="center" vertical="center"/>
    </xf>
    <xf numFmtId="0" fontId="3" fillId="26" borderId="12" xfId="0" applyNumberFormat="1" applyFont="1" applyFill="1" applyBorder="1" applyAlignment="1" applyProtection="1">
      <alignment horizontal="center" vertical="center"/>
    </xf>
    <xf numFmtId="0" fontId="3" fillId="26" borderId="13" xfId="0" applyNumberFormat="1" applyFont="1" applyFill="1" applyBorder="1" applyAlignment="1" applyProtection="1">
      <alignment horizontal="center" vertical="center"/>
    </xf>
    <xf numFmtId="0" fontId="3" fillId="26" borderId="11" xfId="0" applyFont="1" applyFill="1" applyBorder="1" applyAlignment="1">
      <alignment vertical="top" wrapText="1"/>
    </xf>
    <xf numFmtId="0" fontId="3" fillId="26" borderId="10" xfId="0" applyFont="1" applyFill="1" applyBorder="1" applyAlignment="1">
      <alignment vertical="top" wrapText="1"/>
    </xf>
    <xf numFmtId="0" fontId="3" fillId="26" borderId="15" xfId="0" applyFont="1" applyFill="1" applyBorder="1" applyAlignment="1">
      <alignment vertical="top" wrapText="1"/>
    </xf>
    <xf numFmtId="0" fontId="3" fillId="26" borderId="18" xfId="0" applyFont="1" applyFill="1" applyBorder="1" applyAlignment="1">
      <alignment vertical="top" wrapText="1"/>
    </xf>
    <xf numFmtId="0" fontId="3" fillId="26" borderId="0" xfId="0" applyFont="1" applyFill="1" applyBorder="1" applyAlignment="1">
      <alignment vertical="top" wrapText="1"/>
    </xf>
    <xf numFmtId="0" fontId="3" fillId="26" borderId="19" xfId="0" applyFont="1" applyFill="1" applyBorder="1" applyAlignment="1">
      <alignment vertical="top" wrapText="1"/>
    </xf>
    <xf numFmtId="0" fontId="3" fillId="26" borderId="25" xfId="0" applyFont="1" applyFill="1" applyBorder="1" applyAlignment="1">
      <alignment vertical="top" wrapText="1"/>
    </xf>
    <xf numFmtId="0" fontId="3" fillId="26" borderId="22" xfId="0" applyFont="1" applyFill="1" applyBorder="1" applyAlignment="1">
      <alignment vertical="top" wrapText="1"/>
    </xf>
    <xf numFmtId="0" fontId="3" fillId="26" borderId="23" xfId="0" applyFont="1" applyFill="1" applyBorder="1" applyAlignment="1">
      <alignment vertical="top" wrapText="1"/>
    </xf>
    <xf numFmtId="0" fontId="3" fillId="26" borderId="57" xfId="0" applyFont="1" applyFill="1" applyBorder="1" applyAlignment="1" applyProtection="1">
      <alignment vertical="center" wrapText="1"/>
    </xf>
    <xf numFmtId="0" fontId="3" fillId="26" borderId="0" xfId="0" applyFont="1" applyFill="1" applyBorder="1" applyProtection="1">
      <alignment vertical="center"/>
    </xf>
    <xf numFmtId="0" fontId="3" fillId="26" borderId="19" xfId="0" applyFont="1" applyFill="1" applyBorder="1" applyProtection="1">
      <alignment vertical="center"/>
    </xf>
    <xf numFmtId="49" fontId="3" fillId="0" borderId="0" xfId="0" applyNumberFormat="1" applyFont="1" applyBorder="1" applyAlignment="1" applyProtection="1">
      <alignment horizontal="left" vertical="center"/>
    </xf>
    <xf numFmtId="49" fontId="3" fillId="0" borderId="65" xfId="0" applyNumberFormat="1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0" borderId="65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26" borderId="17" xfId="0" applyFont="1" applyFill="1" applyBorder="1" applyAlignment="1">
      <alignment vertical="top" wrapText="1"/>
    </xf>
    <xf numFmtId="0" fontId="3" fillId="26" borderId="12" xfId="0" applyFont="1" applyFill="1" applyBorder="1" applyAlignment="1">
      <alignment vertical="top" wrapText="1"/>
    </xf>
    <xf numFmtId="0" fontId="3" fillId="26" borderId="71" xfId="0" applyNumberFormat="1" applyFont="1" applyFill="1" applyBorder="1" applyAlignment="1" applyProtection="1">
      <alignment horizontal="center" vertical="center" textRotation="255"/>
    </xf>
    <xf numFmtId="0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26" borderId="17" xfId="0" applyNumberFormat="1" applyFont="1" applyFill="1" applyBorder="1" applyAlignment="1" applyProtection="1">
      <alignment vertical="center"/>
    </xf>
    <xf numFmtId="0" fontId="3" fillId="26" borderId="12" xfId="0" applyNumberFormat="1" applyFont="1" applyFill="1" applyBorder="1" applyAlignment="1" applyProtection="1">
      <alignment vertical="center"/>
    </xf>
    <xf numFmtId="0" fontId="3" fillId="26" borderId="13" xfId="0" applyNumberFormat="1" applyFont="1" applyFill="1" applyBorder="1" applyAlignment="1" applyProtection="1">
      <alignment vertical="center"/>
    </xf>
    <xf numFmtId="0" fontId="3" fillId="26" borderId="17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vertical="top" wrapText="1"/>
    </xf>
    <xf numFmtId="0" fontId="3" fillId="26" borderId="17" xfId="0" applyNumberFormat="1" applyFont="1" applyFill="1" applyBorder="1" applyAlignment="1" applyProtection="1">
      <alignment vertical="top" wrapText="1"/>
    </xf>
    <xf numFmtId="0" fontId="3" fillId="26" borderId="12" xfId="0" applyNumberFormat="1" applyFont="1" applyFill="1" applyBorder="1" applyAlignment="1" applyProtection="1">
      <alignment vertical="top" wrapText="1"/>
    </xf>
    <xf numFmtId="0" fontId="3" fillId="26" borderId="13" xfId="0" applyNumberFormat="1" applyFont="1" applyFill="1" applyBorder="1" applyAlignment="1" applyProtection="1">
      <alignment vertical="top" wrapText="1"/>
    </xf>
    <xf numFmtId="0" fontId="3" fillId="26" borderId="11" xfId="0" applyFont="1" applyFill="1" applyBorder="1" applyAlignment="1">
      <alignment horizontal="center" vertical="top"/>
    </xf>
    <xf numFmtId="0" fontId="3" fillId="26" borderId="15" xfId="0" applyFont="1" applyFill="1" applyBorder="1" applyAlignment="1">
      <alignment horizontal="center" vertical="top"/>
    </xf>
    <xf numFmtId="0" fontId="3" fillId="26" borderId="18" xfId="0" applyFont="1" applyFill="1" applyBorder="1" applyAlignment="1">
      <alignment horizontal="center" vertical="top"/>
    </xf>
    <xf numFmtId="0" fontId="3" fillId="26" borderId="19" xfId="0" applyFont="1" applyFill="1" applyBorder="1" applyAlignment="1">
      <alignment horizontal="center" vertical="top"/>
    </xf>
    <xf numFmtId="0" fontId="3" fillId="26" borderId="25" xfId="0" applyFont="1" applyFill="1" applyBorder="1" applyAlignment="1">
      <alignment horizontal="center" vertical="top"/>
    </xf>
    <xf numFmtId="0" fontId="3" fillId="26" borderId="23" xfId="0" applyFont="1" applyFill="1" applyBorder="1" applyAlignment="1">
      <alignment horizontal="center" vertical="top"/>
    </xf>
    <xf numFmtId="0" fontId="3" fillId="26" borderId="17" xfId="0" applyFont="1" applyFill="1" applyBorder="1" applyAlignment="1">
      <alignment horizontal="center" vertical="top"/>
    </xf>
    <xf numFmtId="0" fontId="3" fillId="26" borderId="13" xfId="0" applyFont="1" applyFill="1" applyBorder="1" applyAlignment="1">
      <alignment horizontal="center" vertical="top"/>
    </xf>
    <xf numFmtId="0" fontId="3" fillId="26" borderId="17" xfId="0" applyNumberFormat="1" applyFont="1" applyFill="1" applyBorder="1" applyAlignment="1" applyProtection="1">
      <alignment horizontal="center" vertical="center" wrapText="1"/>
    </xf>
    <xf numFmtId="0" fontId="3" fillId="26" borderId="12" xfId="0" applyNumberFormat="1" applyFont="1" applyFill="1" applyBorder="1" applyAlignment="1" applyProtection="1">
      <alignment horizontal="center" vertical="center" wrapText="1"/>
    </xf>
    <xf numFmtId="0" fontId="3" fillId="26" borderId="13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vertical="top" wrapText="1"/>
      <protection locked="0"/>
    </xf>
    <xf numFmtId="49" fontId="3" fillId="0" borderId="10" xfId="0" applyNumberFormat="1" applyFont="1" applyFill="1" applyBorder="1" applyAlignment="1" applyProtection="1">
      <alignment vertical="top" wrapText="1"/>
      <protection locked="0"/>
    </xf>
    <xf numFmtId="49" fontId="3" fillId="0" borderId="15" xfId="0" applyNumberFormat="1" applyFont="1" applyFill="1" applyBorder="1" applyAlignment="1" applyProtection="1">
      <alignment vertical="top" wrapText="1"/>
      <protection locked="0"/>
    </xf>
    <xf numFmtId="49" fontId="3" fillId="0" borderId="18" xfId="0" applyNumberFormat="1" applyFont="1" applyFill="1" applyBorder="1" applyAlignment="1" applyProtection="1">
      <alignment vertical="top" wrapText="1"/>
      <protection locked="0"/>
    </xf>
    <xf numFmtId="49" fontId="3" fillId="0" borderId="0" xfId="0" applyNumberFormat="1" applyFont="1" applyFill="1" applyBorder="1" applyAlignment="1" applyProtection="1">
      <alignment vertical="top" wrapText="1"/>
      <protection locked="0"/>
    </xf>
    <xf numFmtId="49" fontId="3" fillId="0" borderId="19" xfId="0" applyNumberFormat="1" applyFont="1" applyFill="1" applyBorder="1" applyAlignment="1" applyProtection="1">
      <alignment vertical="top" wrapText="1"/>
      <protection locked="0"/>
    </xf>
    <xf numFmtId="49" fontId="3" fillId="0" borderId="25" xfId="0" applyNumberFormat="1" applyFont="1" applyFill="1" applyBorder="1" applyAlignment="1" applyProtection="1">
      <alignment vertical="top" wrapText="1"/>
      <protection locked="0"/>
    </xf>
    <xf numFmtId="49" fontId="3" fillId="0" borderId="22" xfId="0" applyNumberFormat="1" applyFont="1" applyFill="1" applyBorder="1" applyAlignment="1" applyProtection="1">
      <alignment vertical="top" wrapText="1"/>
      <protection locked="0"/>
    </xf>
    <xf numFmtId="49" fontId="3" fillId="0" borderId="23" xfId="0" applyNumberFormat="1" applyFont="1" applyFill="1" applyBorder="1" applyAlignment="1" applyProtection="1">
      <alignment vertical="top" wrapText="1"/>
      <protection locked="0"/>
    </xf>
    <xf numFmtId="0" fontId="3" fillId="26" borderId="11" xfId="0" applyNumberFormat="1" applyFont="1" applyFill="1" applyBorder="1" applyAlignment="1" applyProtection="1">
      <alignment vertical="top" wrapText="1"/>
    </xf>
    <xf numFmtId="0" fontId="3" fillId="26" borderId="10" xfId="0" applyNumberFormat="1" applyFont="1" applyFill="1" applyBorder="1" applyAlignment="1" applyProtection="1">
      <alignment vertical="top" wrapText="1"/>
    </xf>
    <xf numFmtId="0" fontId="3" fillId="26" borderId="15" xfId="0" applyNumberFormat="1" applyFont="1" applyFill="1" applyBorder="1" applyAlignment="1" applyProtection="1">
      <alignment vertical="top" wrapText="1"/>
    </xf>
    <xf numFmtId="0" fontId="3" fillId="26" borderId="18" xfId="0" applyNumberFormat="1" applyFont="1" applyFill="1" applyBorder="1" applyAlignment="1" applyProtection="1">
      <alignment vertical="top" wrapText="1"/>
    </xf>
    <xf numFmtId="0" fontId="3" fillId="26" borderId="0" xfId="0" applyNumberFormat="1" applyFont="1" applyFill="1" applyBorder="1" applyAlignment="1" applyProtection="1">
      <alignment vertical="top" wrapText="1"/>
    </xf>
    <xf numFmtId="0" fontId="3" fillId="26" borderId="19" xfId="0" applyNumberFormat="1" applyFont="1" applyFill="1" applyBorder="1" applyAlignment="1" applyProtection="1">
      <alignment vertical="top" wrapText="1"/>
    </xf>
    <xf numFmtId="0" fontId="3" fillId="26" borderId="25" xfId="0" applyNumberFormat="1" applyFont="1" applyFill="1" applyBorder="1" applyAlignment="1" applyProtection="1">
      <alignment vertical="top" wrapText="1"/>
    </xf>
    <xf numFmtId="0" fontId="3" fillId="26" borderId="22" xfId="0" applyNumberFormat="1" applyFont="1" applyFill="1" applyBorder="1" applyAlignment="1" applyProtection="1">
      <alignment vertical="top" wrapText="1"/>
    </xf>
    <xf numFmtId="0" fontId="3" fillId="26" borderId="23" xfId="0" applyNumberFormat="1" applyFont="1" applyFill="1" applyBorder="1" applyAlignment="1" applyProtection="1">
      <alignment vertical="top" wrapText="1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60" xfId="0" applyNumberFormat="1" applyFont="1" applyFill="1" applyBorder="1" applyAlignment="1" applyProtection="1">
      <alignment horizontal="center" vertical="center"/>
      <protection locked="0"/>
    </xf>
    <xf numFmtId="0" fontId="3" fillId="0" borderId="61" xfId="0" applyNumberFormat="1" applyFont="1" applyFill="1" applyBorder="1" applyAlignment="1" applyProtection="1">
      <alignment horizontal="center" vertical="center"/>
      <protection locked="0"/>
    </xf>
    <xf numFmtId="0" fontId="3" fillId="26" borderId="17" xfId="0" applyFont="1" applyFill="1" applyBorder="1" applyAlignment="1">
      <alignment vertical="top" shrinkToFit="1"/>
    </xf>
    <xf numFmtId="0" fontId="3" fillId="26" borderId="12" xfId="0" applyFont="1" applyFill="1" applyBorder="1" applyAlignment="1">
      <alignment vertical="top" shrinkToFit="1"/>
    </xf>
    <xf numFmtId="0" fontId="3" fillId="26" borderId="13" xfId="0" applyFont="1" applyFill="1" applyBorder="1" applyAlignment="1">
      <alignment vertical="top" shrinkToFit="1"/>
    </xf>
    <xf numFmtId="49" fontId="3" fillId="0" borderId="45" xfId="0" applyNumberFormat="1" applyFont="1" applyBorder="1" applyAlignment="1" applyProtection="1">
      <alignment vertical="center"/>
    </xf>
    <xf numFmtId="49" fontId="3" fillId="0" borderId="43" xfId="0" applyNumberFormat="1" applyFont="1" applyBorder="1" applyAlignment="1" applyProtection="1">
      <alignment vertical="center"/>
    </xf>
    <xf numFmtId="49" fontId="3" fillId="0" borderId="62" xfId="0" applyNumberFormat="1" applyFont="1" applyBorder="1" applyAlignment="1" applyProtection="1">
      <alignment vertical="center"/>
    </xf>
    <xf numFmtId="0" fontId="3" fillId="26" borderId="38" xfId="0" applyNumberFormat="1" applyFont="1" applyFill="1" applyBorder="1" applyAlignment="1" applyProtection="1">
      <alignment horizontal="center" vertical="center" textRotation="255" shrinkToFit="1"/>
    </xf>
    <xf numFmtId="0" fontId="3" fillId="26" borderId="70" xfId="0" applyNumberFormat="1" applyFont="1" applyFill="1" applyBorder="1" applyAlignment="1" applyProtection="1">
      <alignment horizontal="center" vertical="center" textRotation="255" shrinkToFit="1"/>
    </xf>
    <xf numFmtId="0" fontId="3" fillId="26" borderId="60" xfId="0" applyNumberFormat="1" applyFont="1" applyFill="1" applyBorder="1" applyAlignment="1" applyProtection="1">
      <alignment horizontal="center" vertical="center" textRotation="255" shrinkToFit="1"/>
    </xf>
    <xf numFmtId="0" fontId="3" fillId="26" borderId="61" xfId="0" applyNumberFormat="1" applyFont="1" applyFill="1" applyBorder="1" applyAlignment="1" applyProtection="1">
      <alignment horizontal="center" vertical="center" textRotation="255" shrinkToFit="1"/>
    </xf>
    <xf numFmtId="0" fontId="3" fillId="26" borderId="27" xfId="0" applyFont="1" applyFill="1" applyBorder="1" applyProtection="1">
      <alignment vertical="center"/>
    </xf>
    <xf numFmtId="0" fontId="3" fillId="26" borderId="28" xfId="0" applyFont="1" applyFill="1" applyBorder="1" applyProtection="1">
      <alignment vertical="center"/>
    </xf>
    <xf numFmtId="49" fontId="3" fillId="0" borderId="17" xfId="0" applyNumberFormat="1" applyFont="1" applyBorder="1" applyProtection="1">
      <alignment vertical="center"/>
    </xf>
    <xf numFmtId="49" fontId="3" fillId="0" borderId="12" xfId="0" applyNumberFormat="1" applyFont="1" applyBorder="1" applyProtection="1">
      <alignment vertical="center"/>
    </xf>
    <xf numFmtId="49" fontId="3" fillId="0" borderId="13" xfId="0" applyNumberFormat="1" applyFont="1" applyBorder="1" applyProtection="1">
      <alignment vertical="center"/>
    </xf>
    <xf numFmtId="0" fontId="3" fillId="26" borderId="38" xfId="0" applyFont="1" applyFill="1" applyBorder="1" applyAlignment="1">
      <alignment vertical="center" shrinkToFit="1"/>
    </xf>
    <xf numFmtId="0" fontId="3" fillId="26" borderId="39" xfId="0" applyFont="1" applyFill="1" applyBorder="1" applyAlignment="1">
      <alignment vertical="center" shrinkToFit="1"/>
    </xf>
    <xf numFmtId="0" fontId="3" fillId="26" borderId="40" xfId="0" applyFont="1" applyFill="1" applyBorder="1" applyAlignment="1">
      <alignment vertical="center" shrinkToFit="1"/>
    </xf>
    <xf numFmtId="176" fontId="3" fillId="0" borderId="45" xfId="0" applyNumberFormat="1" applyFont="1" applyBorder="1" applyAlignment="1" applyProtection="1">
      <alignment horizontal="center" vertical="center"/>
      <protection locked="0"/>
    </xf>
    <xf numFmtId="176" fontId="3" fillId="0" borderId="43" xfId="0" applyNumberFormat="1" applyFont="1" applyBorder="1" applyAlignment="1" applyProtection="1">
      <alignment horizontal="center" vertical="center"/>
      <protection locked="0"/>
    </xf>
    <xf numFmtId="176" fontId="3" fillId="0" borderId="44" xfId="0" applyNumberFormat="1" applyFont="1" applyBorder="1" applyAlignment="1" applyProtection="1">
      <alignment horizontal="center" vertical="center"/>
      <protection locked="0"/>
    </xf>
    <xf numFmtId="0" fontId="3" fillId="26" borderId="57" xfId="0" applyFont="1" applyFill="1" applyBorder="1" applyProtection="1">
      <alignment vertical="center"/>
    </xf>
    <xf numFmtId="49" fontId="3" fillId="0" borderId="20" xfId="0" applyNumberFormat="1" applyFont="1" applyBorder="1" applyProtection="1">
      <alignment vertical="center"/>
    </xf>
    <xf numFmtId="49" fontId="3" fillId="0" borderId="59" xfId="0" applyNumberFormat="1" applyFont="1" applyBorder="1" applyProtection="1">
      <alignment vertical="center"/>
    </xf>
    <xf numFmtId="49" fontId="3" fillId="0" borderId="27" xfId="0" applyNumberFormat="1" applyFont="1" applyBorder="1" applyProtection="1">
      <alignment vertical="center"/>
    </xf>
    <xf numFmtId="49" fontId="3" fillId="0" borderId="29" xfId="0" applyNumberFormat="1" applyFont="1" applyBorder="1" applyProtection="1">
      <alignment vertical="center"/>
    </xf>
    <xf numFmtId="49" fontId="3" fillId="0" borderId="28" xfId="0" applyNumberFormat="1" applyFont="1" applyBorder="1" applyProtection="1">
      <alignment vertical="center"/>
    </xf>
    <xf numFmtId="49" fontId="3" fillId="0" borderId="54" xfId="0" applyNumberFormat="1" applyFont="1" applyBorder="1" applyProtection="1">
      <alignment vertical="center"/>
    </xf>
    <xf numFmtId="0" fontId="3" fillId="26" borderId="60" xfId="0" applyFont="1" applyFill="1" applyBorder="1" applyProtection="1">
      <alignment vertical="center"/>
    </xf>
    <xf numFmtId="0" fontId="3" fillId="26" borderId="12" xfId="0" applyFont="1" applyFill="1" applyBorder="1" applyProtection="1">
      <alignment vertical="center"/>
    </xf>
    <xf numFmtId="0" fontId="3" fillId="26" borderId="13" xfId="0" applyFont="1" applyFill="1" applyBorder="1" applyProtection="1">
      <alignment vertical="center"/>
    </xf>
    <xf numFmtId="0" fontId="3" fillId="26" borderId="42" xfId="0" applyFont="1" applyFill="1" applyBorder="1" applyProtection="1">
      <alignment vertical="center"/>
    </xf>
    <xf numFmtId="0" fontId="3" fillId="26" borderId="43" xfId="0" applyFont="1" applyFill="1" applyBorder="1" applyProtection="1">
      <alignment vertical="center"/>
    </xf>
    <xf numFmtId="0" fontId="3" fillId="26" borderId="44" xfId="0" applyFont="1" applyFill="1" applyBorder="1" applyProtection="1">
      <alignment vertical="center"/>
    </xf>
    <xf numFmtId="0" fontId="3" fillId="26" borderId="47" xfId="0" applyFont="1" applyFill="1" applyBorder="1" applyProtection="1">
      <alignment vertical="center"/>
    </xf>
    <xf numFmtId="0" fontId="3" fillId="26" borderId="48" xfId="0" applyFont="1" applyFill="1" applyBorder="1" applyProtection="1">
      <alignment vertical="center"/>
    </xf>
    <xf numFmtId="0" fontId="3" fillId="26" borderId="49" xfId="0" applyFont="1" applyFill="1" applyBorder="1" applyProtection="1">
      <alignment vertical="center"/>
    </xf>
    <xf numFmtId="176" fontId="3" fillId="0" borderId="35" xfId="0" applyNumberFormat="1" applyFont="1" applyFill="1" applyBorder="1" applyAlignment="1" applyProtection="1">
      <alignment horizontal="center" vertical="center"/>
    </xf>
    <xf numFmtId="176" fontId="3" fillId="0" borderId="36" xfId="0" applyNumberFormat="1" applyFont="1" applyFill="1" applyBorder="1" applyAlignment="1" applyProtection="1">
      <alignment horizontal="center" vertical="center"/>
    </xf>
    <xf numFmtId="176" fontId="3" fillId="0" borderId="37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vertical="center"/>
    </xf>
    <xf numFmtId="0" fontId="25" fillId="0" borderId="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0" xfId="0" applyNumberFormat="1" applyFont="1" applyFill="1" applyBorder="1" applyAlignment="1" applyProtection="1">
      <alignment vertical="center"/>
    </xf>
    <xf numFmtId="0" fontId="3" fillId="0" borderId="15" xfId="0" applyNumberFormat="1" applyFont="1" applyFill="1" applyBorder="1" applyAlignment="1" applyProtection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3" fillId="26" borderId="38" xfId="0" applyNumberFormat="1" applyFont="1" applyFill="1" applyBorder="1" applyAlignment="1" applyProtection="1">
      <alignment vertical="center" wrapText="1"/>
    </xf>
    <xf numFmtId="0" fontId="3" fillId="26" borderId="39" xfId="0" applyNumberFormat="1" applyFont="1" applyFill="1" applyBorder="1" applyAlignment="1" applyProtection="1">
      <alignment vertical="center"/>
    </xf>
    <xf numFmtId="0" fontId="3" fillId="26" borderId="40" xfId="0" applyNumberFormat="1" applyFont="1" applyFill="1" applyBorder="1" applyAlignment="1" applyProtection="1">
      <alignment vertical="center"/>
    </xf>
    <xf numFmtId="49" fontId="3" fillId="0" borderId="41" xfId="0" applyNumberFormat="1" applyFont="1" applyBorder="1" applyAlignment="1" applyProtection="1">
      <alignment horizontal="left" vertical="center"/>
    </xf>
    <xf numFmtId="49" fontId="3" fillId="0" borderId="39" xfId="0" applyNumberFormat="1" applyFont="1" applyBorder="1" applyAlignment="1" applyProtection="1">
      <alignment horizontal="left" vertical="center"/>
    </xf>
    <xf numFmtId="49" fontId="3" fillId="0" borderId="70" xfId="0" applyNumberFormat="1" applyFont="1" applyBorder="1" applyAlignment="1" applyProtection="1">
      <alignment horizontal="left" vertical="center"/>
    </xf>
    <xf numFmtId="0" fontId="3" fillId="26" borderId="34" xfId="0" applyNumberFormat="1" applyFont="1" applyFill="1" applyBorder="1" applyAlignment="1" applyProtection="1">
      <alignment vertical="center"/>
    </xf>
    <xf numFmtId="0" fontId="3" fillId="26" borderId="36" xfId="0" applyNumberFormat="1" applyFont="1" applyFill="1" applyBorder="1" applyAlignment="1" applyProtection="1">
      <alignment vertical="center"/>
    </xf>
    <xf numFmtId="0" fontId="3" fillId="26" borderId="46" xfId="0" applyNumberFormat="1" applyFont="1" applyFill="1" applyBorder="1" applyAlignment="1" applyProtection="1">
      <alignment vertical="center"/>
    </xf>
    <xf numFmtId="0" fontId="3" fillId="0" borderId="35" xfId="0" applyNumberFormat="1" applyFont="1" applyFill="1" applyBorder="1" applyAlignment="1" applyProtection="1">
      <alignment vertical="center"/>
    </xf>
    <xf numFmtId="0" fontId="3" fillId="0" borderId="36" xfId="0" applyNumberFormat="1" applyFont="1" applyFill="1" applyBorder="1" applyAlignment="1" applyProtection="1">
      <alignment vertical="center"/>
    </xf>
    <xf numFmtId="0" fontId="3" fillId="0" borderId="46" xfId="0" applyNumberFormat="1" applyFont="1" applyFill="1" applyBorder="1" applyAlignment="1" applyProtection="1">
      <alignment vertical="center"/>
    </xf>
    <xf numFmtId="0" fontId="3" fillId="26" borderId="35" xfId="0" applyNumberFormat="1" applyFont="1" applyFill="1" applyBorder="1" applyAlignment="1" applyProtection="1">
      <alignment vertical="center" wrapText="1"/>
    </xf>
    <xf numFmtId="0" fontId="3" fillId="26" borderId="36" xfId="0" applyNumberFormat="1" applyFont="1" applyFill="1" applyBorder="1" applyAlignment="1" applyProtection="1">
      <alignment vertical="center" wrapText="1"/>
    </xf>
    <xf numFmtId="0" fontId="3" fillId="26" borderId="46" xfId="0" applyNumberFormat="1" applyFont="1" applyFill="1" applyBorder="1" applyAlignment="1" applyProtection="1">
      <alignment vertical="center" wrapText="1"/>
    </xf>
    <xf numFmtId="0" fontId="3" fillId="0" borderId="37" xfId="0" applyNumberFormat="1" applyFont="1" applyFill="1" applyBorder="1" applyAlignment="1" applyProtection="1">
      <alignment vertical="center"/>
    </xf>
    <xf numFmtId="49" fontId="3" fillId="0" borderId="51" xfId="0" applyNumberFormat="1" applyFont="1" applyBorder="1" applyProtection="1">
      <alignment vertical="center"/>
    </xf>
    <xf numFmtId="49" fontId="3" fillId="0" borderId="52" xfId="0" applyNumberFormat="1" applyFont="1" applyBorder="1" applyProtection="1">
      <alignment vertical="center"/>
    </xf>
    <xf numFmtId="0" fontId="3" fillId="26" borderId="53" xfId="0" applyFont="1" applyFill="1" applyBorder="1" applyAlignment="1" applyProtection="1">
      <alignment vertical="center" wrapText="1"/>
    </xf>
    <xf numFmtId="0" fontId="3" fillId="26" borderId="22" xfId="0" applyFont="1" applyFill="1" applyBorder="1" applyAlignment="1" applyProtection="1">
      <alignment vertical="center" wrapText="1"/>
    </xf>
    <xf numFmtId="0" fontId="3" fillId="26" borderId="23" xfId="0" applyFont="1" applyFill="1" applyBorder="1" applyAlignment="1" applyProtection="1">
      <alignment vertical="center" wrapText="1"/>
    </xf>
    <xf numFmtId="49" fontId="3" fillId="26" borderId="27" xfId="0" applyNumberFormat="1" applyFont="1" applyFill="1" applyBorder="1" applyAlignment="1" applyProtection="1">
      <alignment vertical="center" wrapText="1" shrinkToFit="1"/>
    </xf>
    <xf numFmtId="49" fontId="3" fillId="26" borderId="29" xfId="0" applyNumberFormat="1" applyFont="1" applyFill="1" applyBorder="1" applyAlignment="1" applyProtection="1">
      <alignment vertical="center" wrapText="1" shrinkToFit="1"/>
    </xf>
    <xf numFmtId="49" fontId="3" fillId="26" borderId="28" xfId="0" applyNumberFormat="1" applyFont="1" applyFill="1" applyBorder="1" applyAlignment="1" applyProtection="1">
      <alignment vertical="center" wrapText="1" shrinkToFit="1"/>
    </xf>
    <xf numFmtId="49" fontId="3" fillId="0" borderId="27" xfId="0" applyNumberFormat="1" applyFont="1" applyBorder="1" applyAlignment="1" applyProtection="1">
      <alignment horizontal="center" vertical="center"/>
    </xf>
    <xf numFmtId="49" fontId="3" fillId="0" borderId="29" xfId="0" applyNumberFormat="1" applyFont="1" applyBorder="1" applyAlignment="1" applyProtection="1">
      <alignment horizontal="center" vertical="center"/>
    </xf>
    <xf numFmtId="49" fontId="3" fillId="0" borderId="28" xfId="0" applyNumberFormat="1" applyFont="1" applyBorder="1" applyAlignment="1" applyProtection="1">
      <alignment horizontal="center" vertical="center"/>
    </xf>
    <xf numFmtId="49" fontId="3" fillId="26" borderId="27" xfId="0" applyNumberFormat="1" applyFont="1" applyFill="1" applyBorder="1" applyAlignment="1" applyProtection="1">
      <alignment vertical="center" wrapText="1"/>
    </xf>
    <xf numFmtId="49" fontId="3" fillId="26" borderId="28" xfId="0" applyNumberFormat="1" applyFont="1" applyFill="1" applyBorder="1" applyAlignment="1" applyProtection="1">
      <alignment vertical="center" wrapText="1"/>
    </xf>
    <xf numFmtId="0" fontId="3" fillId="26" borderId="29" xfId="0" applyFont="1" applyFill="1" applyBorder="1" applyProtection="1">
      <alignment vertical="center"/>
    </xf>
    <xf numFmtId="0" fontId="3" fillId="26" borderId="50" xfId="0" applyFont="1" applyFill="1" applyBorder="1" applyAlignment="1" applyProtection="1">
      <alignment horizontal="left" vertical="center"/>
    </xf>
    <xf numFmtId="0" fontId="3" fillId="26" borderId="51" xfId="0" applyFont="1" applyFill="1" applyBorder="1" applyAlignment="1" applyProtection="1">
      <alignment horizontal="left" vertical="center"/>
    </xf>
    <xf numFmtId="49" fontId="3" fillId="0" borderId="27" xfId="0" applyNumberFormat="1" applyFont="1" applyBorder="1" applyProtection="1">
      <alignment vertical="center"/>
      <protection locked="0"/>
    </xf>
    <xf numFmtId="49" fontId="3" fillId="0" borderId="29" xfId="0" applyNumberFormat="1" applyFont="1" applyBorder="1" applyProtection="1">
      <alignment vertical="center"/>
      <protection locked="0"/>
    </xf>
    <xf numFmtId="49" fontId="3" fillId="0" borderId="54" xfId="0" applyNumberFormat="1" applyFont="1" applyBorder="1" applyProtection="1">
      <alignment vertical="center"/>
      <protection locked="0"/>
    </xf>
    <xf numFmtId="0" fontId="3" fillId="26" borderId="39" xfId="0" applyFont="1" applyFill="1" applyBorder="1" applyAlignment="1">
      <alignment horizontal="center" vertical="center"/>
    </xf>
    <xf numFmtId="0" fontId="3" fillId="26" borderId="40" xfId="0" applyFont="1" applyFill="1" applyBorder="1" applyAlignment="1">
      <alignment horizontal="center" vertical="center"/>
    </xf>
    <xf numFmtId="0" fontId="3" fillId="26" borderId="53" xfId="0" applyFont="1" applyFill="1" applyBorder="1" applyProtection="1">
      <alignment vertical="center"/>
    </xf>
    <xf numFmtId="0" fontId="3" fillId="26" borderId="22" xfId="0" applyFont="1" applyFill="1" applyBorder="1" applyProtection="1">
      <alignment vertical="center"/>
    </xf>
    <xf numFmtId="0" fontId="3" fillId="26" borderId="23" xfId="0" applyFont="1" applyFill="1" applyBorder="1" applyProtection="1">
      <alignment vertical="center"/>
    </xf>
    <xf numFmtId="49" fontId="3" fillId="0" borderId="21" xfId="0" applyNumberFormat="1" applyFont="1" applyBorder="1" applyAlignment="1" applyProtection="1">
      <alignment horizontal="center" vertical="center"/>
    </xf>
    <xf numFmtId="49" fontId="3" fillId="26" borderId="31" xfId="0" applyNumberFormat="1" applyFont="1" applyFill="1" applyBorder="1" applyProtection="1">
      <alignment vertical="center"/>
    </xf>
    <xf numFmtId="49" fontId="3" fillId="26" borderId="32" xfId="0" applyNumberFormat="1" applyFont="1" applyFill="1" applyBorder="1" applyProtection="1">
      <alignment vertical="center"/>
    </xf>
    <xf numFmtId="49" fontId="3" fillId="26" borderId="33" xfId="0" applyNumberFormat="1" applyFont="1" applyFill="1" applyBorder="1" applyProtection="1">
      <alignment vertical="center"/>
    </xf>
    <xf numFmtId="49" fontId="3" fillId="0" borderId="31" xfId="0" applyNumberFormat="1" applyFont="1" applyBorder="1" applyProtection="1">
      <alignment vertical="center"/>
    </xf>
    <xf numFmtId="49" fontId="3" fillId="0" borderId="32" xfId="0" applyNumberFormat="1" applyFont="1" applyBorder="1" applyProtection="1">
      <alignment vertical="center"/>
    </xf>
    <xf numFmtId="49" fontId="3" fillId="0" borderId="58" xfId="0" applyNumberFormat="1" applyFont="1" applyBorder="1" applyProtection="1">
      <alignment vertical="center"/>
    </xf>
    <xf numFmtId="49" fontId="3" fillId="26" borderId="27" xfId="0" applyNumberFormat="1" applyFont="1" applyFill="1" applyBorder="1" applyProtection="1">
      <alignment vertical="center"/>
    </xf>
    <xf numFmtId="49" fontId="3" fillId="26" borderId="29" xfId="0" applyNumberFormat="1" applyFont="1" applyFill="1" applyBorder="1" applyProtection="1">
      <alignment vertical="center"/>
    </xf>
    <xf numFmtId="49" fontId="3" fillId="26" borderId="28" xfId="0" applyNumberFormat="1" applyFont="1" applyFill="1" applyBorder="1" applyProtection="1">
      <alignment vertical="center"/>
    </xf>
    <xf numFmtId="49" fontId="3" fillId="0" borderId="45" xfId="0" applyNumberFormat="1" applyFont="1" applyBorder="1" applyAlignment="1" applyProtection="1">
      <alignment vertical="center"/>
      <protection locked="0"/>
    </xf>
    <xf numFmtId="49" fontId="3" fillId="0" borderId="43" xfId="0" applyNumberFormat="1" applyFont="1" applyBorder="1" applyAlignment="1" applyProtection="1">
      <alignment vertical="center"/>
      <protection locked="0"/>
    </xf>
    <xf numFmtId="49" fontId="3" fillId="0" borderId="62" xfId="0" applyNumberFormat="1" applyFont="1" applyBorder="1" applyAlignment="1" applyProtection="1">
      <alignment vertical="center"/>
      <protection locked="0"/>
    </xf>
    <xf numFmtId="49" fontId="3" fillId="26" borderId="31" xfId="0" applyNumberFormat="1" applyFont="1" applyFill="1" applyBorder="1" applyProtection="1">
      <alignment vertical="center"/>
      <protection locked="0"/>
    </xf>
    <xf numFmtId="49" fontId="3" fillId="26" borderId="32" xfId="0" applyNumberFormat="1" applyFont="1" applyFill="1" applyBorder="1" applyProtection="1">
      <alignment vertical="center"/>
      <protection locked="0"/>
    </xf>
    <xf numFmtId="49" fontId="3" fillId="26" borderId="33" xfId="0" applyNumberFormat="1" applyFont="1" applyFill="1" applyBorder="1" applyProtection="1">
      <alignment vertical="center"/>
      <protection locked="0"/>
    </xf>
    <xf numFmtId="49" fontId="3" fillId="0" borderId="17" xfId="0" applyNumberFormat="1" applyFont="1" applyBorder="1" applyProtection="1">
      <alignment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49" fontId="3" fillId="0" borderId="13" xfId="0" applyNumberFormat="1" applyFont="1" applyBorder="1" applyProtection="1">
      <alignment vertical="center"/>
      <protection locked="0"/>
    </xf>
    <xf numFmtId="0" fontId="3" fillId="26" borderId="17" xfId="0" applyFont="1" applyFill="1" applyBorder="1" applyAlignment="1">
      <alignment vertical="center"/>
    </xf>
    <xf numFmtId="0" fontId="3" fillId="26" borderId="12" xfId="0" applyFont="1" applyFill="1" applyBorder="1" applyAlignment="1">
      <alignment vertical="center"/>
    </xf>
    <xf numFmtId="0" fontId="3" fillId="26" borderId="13" xfId="0" applyFont="1" applyFill="1" applyBorder="1" applyAlignment="1">
      <alignment vertical="center"/>
    </xf>
    <xf numFmtId="0" fontId="3" fillId="26" borderId="42" xfId="0" applyFont="1" applyFill="1" applyBorder="1">
      <alignment vertical="center"/>
    </xf>
    <xf numFmtId="0" fontId="3" fillId="26" borderId="43" xfId="0" applyFont="1" applyFill="1" applyBorder="1">
      <alignment vertical="center"/>
    </xf>
    <xf numFmtId="177" fontId="3" fillId="0" borderId="41" xfId="0" applyNumberFormat="1" applyFont="1" applyBorder="1" applyAlignment="1" applyProtection="1">
      <alignment horizontal="right" vertical="center"/>
      <protection locked="0"/>
    </xf>
    <xf numFmtId="177" fontId="3" fillId="0" borderId="39" xfId="0" applyNumberFormat="1" applyFont="1" applyBorder="1" applyAlignment="1" applyProtection="1">
      <alignment horizontal="right" vertical="center"/>
      <protection locked="0"/>
    </xf>
    <xf numFmtId="0" fontId="3" fillId="26" borderId="55" xfId="0" applyFont="1" applyFill="1" applyBorder="1" applyAlignment="1" applyProtection="1">
      <alignment vertical="center" wrapText="1"/>
    </xf>
    <xf numFmtId="0" fontId="3" fillId="26" borderId="10" xfId="0" applyFont="1" applyFill="1" applyBorder="1" applyProtection="1">
      <alignment vertical="center"/>
    </xf>
    <xf numFmtId="0" fontId="3" fillId="26" borderId="15" xfId="0" applyFont="1" applyFill="1" applyBorder="1" applyProtection="1">
      <alignment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49" fontId="3" fillId="26" borderId="24" xfId="0" applyNumberFormat="1" applyFont="1" applyFill="1" applyBorder="1" applyProtection="1">
      <alignment vertical="center"/>
    </xf>
    <xf numFmtId="49" fontId="3" fillId="26" borderId="21" xfId="0" applyNumberFormat="1" applyFont="1" applyFill="1" applyBorder="1" applyProtection="1">
      <alignment vertical="center"/>
    </xf>
    <xf numFmtId="49" fontId="3" fillId="26" borderId="30" xfId="0" applyNumberFormat="1" applyFont="1" applyFill="1" applyBorder="1" applyProtection="1">
      <alignment vertical="center"/>
    </xf>
    <xf numFmtId="177" fontId="3" fillId="0" borderId="45" xfId="0" applyNumberFormat="1" applyFont="1" applyBorder="1" applyAlignment="1" applyProtection="1">
      <alignment horizontal="right" vertical="center"/>
      <protection locked="0"/>
    </xf>
    <xf numFmtId="177" fontId="3" fillId="0" borderId="43" xfId="0" applyNumberFormat="1" applyFont="1" applyBorder="1" applyAlignment="1" applyProtection="1">
      <alignment horizontal="right" vertical="center"/>
      <protection locked="0"/>
    </xf>
    <xf numFmtId="0" fontId="3" fillId="26" borderId="50" xfId="0" applyFont="1" applyFill="1" applyBorder="1" applyAlignment="1">
      <alignment horizontal="left" vertical="center"/>
    </xf>
    <xf numFmtId="0" fontId="3" fillId="26" borderId="51" xfId="0" applyFont="1" applyFill="1" applyBorder="1" applyAlignment="1">
      <alignment horizontal="left" vertical="center"/>
    </xf>
    <xf numFmtId="0" fontId="3" fillId="26" borderId="27" xfId="0" applyFont="1" applyFill="1" applyBorder="1">
      <alignment vertical="center"/>
    </xf>
    <xf numFmtId="0" fontId="3" fillId="26" borderId="29" xfId="0" applyFont="1" applyFill="1" applyBorder="1">
      <alignment vertical="center"/>
    </xf>
    <xf numFmtId="0" fontId="3" fillId="26" borderId="45" xfId="0" applyFont="1" applyFill="1" applyBorder="1">
      <alignment vertical="center"/>
    </xf>
    <xf numFmtId="0" fontId="3" fillId="26" borderId="44" xfId="0" applyFont="1" applyFill="1" applyBorder="1">
      <alignment vertical="center"/>
    </xf>
    <xf numFmtId="177" fontId="3" fillId="0" borderId="41" xfId="0" applyNumberFormat="1" applyFont="1" applyBorder="1" applyProtection="1">
      <alignment vertical="center"/>
      <protection locked="0"/>
    </xf>
    <xf numFmtId="177" fontId="3" fillId="0" borderId="39" xfId="0" applyNumberFormat="1" applyFont="1" applyBorder="1" applyProtection="1">
      <alignment vertical="center"/>
      <protection locked="0"/>
    </xf>
    <xf numFmtId="0" fontId="3" fillId="26" borderId="28" xfId="0" applyFont="1" applyFill="1" applyBorder="1">
      <alignment vertical="center"/>
    </xf>
    <xf numFmtId="0" fontId="3" fillId="26" borderId="60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0" fontId="3" fillId="26" borderId="57" xfId="0" applyFont="1" applyFill="1" applyBorder="1" applyAlignment="1">
      <alignment vertical="center" wrapText="1"/>
    </xf>
    <xf numFmtId="0" fontId="3" fillId="26" borderId="0" xfId="0" applyFont="1" applyFill="1" applyBorder="1">
      <alignment vertical="center"/>
    </xf>
    <xf numFmtId="49" fontId="3" fillId="0" borderId="51" xfId="0" applyNumberFormat="1" applyFont="1" applyBorder="1" applyProtection="1">
      <alignment vertical="center"/>
      <protection locked="0"/>
    </xf>
    <xf numFmtId="49" fontId="3" fillId="0" borderId="52" xfId="0" applyNumberFormat="1" applyFont="1" applyBorder="1" applyProtection="1">
      <alignment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3" fillId="26" borderId="57" xfId="0" applyFont="1" applyFill="1" applyBorder="1">
      <alignment vertical="center"/>
    </xf>
    <xf numFmtId="0" fontId="3" fillId="26" borderId="19" xfId="0" applyFont="1" applyFill="1" applyBorder="1">
      <alignment vertical="center"/>
    </xf>
    <xf numFmtId="49" fontId="3" fillId="0" borderId="20" xfId="0" applyNumberFormat="1" applyFont="1" applyBorder="1" applyProtection="1">
      <alignment vertical="center"/>
      <protection locked="0"/>
    </xf>
    <xf numFmtId="49" fontId="3" fillId="0" borderId="59" xfId="0" applyNumberFormat="1" applyFont="1" applyBorder="1" applyProtection="1">
      <alignment vertical="center"/>
      <protection locked="0"/>
    </xf>
    <xf numFmtId="0" fontId="3" fillId="26" borderId="47" xfId="0" applyFont="1" applyFill="1" applyBorder="1">
      <alignment vertical="center"/>
    </xf>
    <xf numFmtId="0" fontId="3" fillId="26" borderId="48" xfId="0" applyFont="1" applyFill="1" applyBorder="1">
      <alignment vertical="center"/>
    </xf>
    <xf numFmtId="0" fontId="3" fillId="26" borderId="49" xfId="0" applyFont="1" applyFill="1" applyBorder="1">
      <alignment vertical="center"/>
    </xf>
    <xf numFmtId="0" fontId="3" fillId="26" borderId="55" xfId="0" applyFont="1" applyFill="1" applyBorder="1" applyAlignment="1">
      <alignment vertical="center" wrapText="1"/>
    </xf>
    <xf numFmtId="0" fontId="3" fillId="26" borderId="10" xfId="0" applyFont="1" applyFill="1" applyBorder="1">
      <alignment vertical="center"/>
    </xf>
    <xf numFmtId="0" fontId="3" fillId="26" borderId="15" xfId="0" applyFont="1" applyFill="1" applyBorder="1">
      <alignment vertical="center"/>
    </xf>
    <xf numFmtId="0" fontId="3" fillId="26" borderId="53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23" xfId="0" applyFont="1" applyFill="1" applyBorder="1">
      <alignment vertical="center"/>
    </xf>
    <xf numFmtId="49" fontId="3" fillId="26" borderId="24" xfId="0" applyNumberFormat="1" applyFont="1" applyFill="1" applyBorder="1" applyProtection="1">
      <alignment vertical="center"/>
      <protection locked="0"/>
    </xf>
    <xf numFmtId="49" fontId="3" fillId="26" borderId="21" xfId="0" applyNumberFormat="1" applyFont="1" applyFill="1" applyBorder="1" applyProtection="1">
      <alignment vertical="center"/>
      <protection locked="0"/>
    </xf>
    <xf numFmtId="49" fontId="3" fillId="26" borderId="30" xfId="0" applyNumberFormat="1" applyFont="1" applyFill="1" applyBorder="1" applyProtection="1">
      <alignment vertical="center"/>
      <protection locked="0"/>
    </xf>
    <xf numFmtId="49" fontId="3" fillId="0" borderId="28" xfId="0" applyNumberFormat="1" applyFont="1" applyBorder="1" applyProtection="1">
      <alignment vertical="center"/>
      <protection locked="0"/>
    </xf>
    <xf numFmtId="49" fontId="3" fillId="0" borderId="31" xfId="0" applyNumberFormat="1" applyFont="1" applyBorder="1" applyProtection="1">
      <alignment vertical="center"/>
      <protection locked="0"/>
    </xf>
    <xf numFmtId="49" fontId="3" fillId="0" borderId="32" xfId="0" applyNumberFormat="1" applyFont="1" applyBorder="1" applyProtection="1">
      <alignment vertical="center"/>
      <protection locked="0"/>
    </xf>
    <xf numFmtId="49" fontId="3" fillId="0" borderId="58" xfId="0" applyNumberFormat="1" applyFont="1" applyBorder="1" applyProtection="1">
      <alignment vertical="center"/>
      <protection locked="0"/>
    </xf>
    <xf numFmtId="49" fontId="3" fillId="26" borderId="27" xfId="0" applyNumberFormat="1" applyFont="1" applyFill="1" applyBorder="1" applyProtection="1">
      <alignment vertical="center"/>
      <protection locked="0"/>
    </xf>
    <xf numFmtId="49" fontId="3" fillId="26" borderId="29" xfId="0" applyNumberFormat="1" applyFont="1" applyFill="1" applyBorder="1" applyProtection="1">
      <alignment vertical="center"/>
      <protection locked="0"/>
    </xf>
    <xf numFmtId="49" fontId="3" fillId="26" borderId="28" xfId="0" applyNumberFormat="1" applyFont="1" applyFill="1" applyBorder="1" applyProtection="1">
      <alignment vertical="center"/>
      <protection locked="0"/>
    </xf>
    <xf numFmtId="176" fontId="3" fillId="0" borderId="35" xfId="0" applyNumberFormat="1" applyFont="1" applyFill="1" applyBorder="1" applyAlignment="1" applyProtection="1">
      <alignment horizontal="center" vertical="center"/>
      <protection locked="0"/>
    </xf>
    <xf numFmtId="176" fontId="3" fillId="0" borderId="36" xfId="0" applyNumberFormat="1" applyFont="1" applyFill="1" applyBorder="1" applyAlignment="1" applyProtection="1">
      <alignment horizontal="center" vertical="center"/>
      <protection locked="0"/>
    </xf>
    <xf numFmtId="176" fontId="3" fillId="0" borderId="37" xfId="0" applyNumberFormat="1" applyFont="1" applyFill="1" applyBorder="1" applyAlignment="1" applyProtection="1">
      <alignment horizontal="center" vertical="center"/>
      <protection locked="0"/>
    </xf>
    <xf numFmtId="0" fontId="3" fillId="0" borderId="35" xfId="0" applyNumberFormat="1" applyFont="1" applyFill="1" applyBorder="1" applyAlignment="1" applyProtection="1">
      <alignment vertical="center"/>
      <protection locked="0"/>
    </xf>
    <xf numFmtId="0" fontId="3" fillId="0" borderId="36" xfId="0" applyNumberFormat="1" applyFont="1" applyFill="1" applyBorder="1" applyAlignment="1" applyProtection="1">
      <alignment vertical="center"/>
      <protection locked="0"/>
    </xf>
    <xf numFmtId="0" fontId="3" fillId="0" borderId="37" xfId="0" applyNumberFormat="1" applyFont="1" applyFill="1" applyBorder="1" applyAlignment="1" applyProtection="1">
      <alignment vertical="center"/>
      <protection locked="0"/>
    </xf>
    <xf numFmtId="0" fontId="3" fillId="26" borderId="53" xfId="0" applyFont="1" applyFill="1" applyBorder="1" applyAlignment="1">
      <alignment vertical="center" wrapText="1"/>
    </xf>
    <xf numFmtId="0" fontId="3" fillId="26" borderId="22" xfId="0" applyFont="1" applyFill="1" applyBorder="1" applyAlignment="1">
      <alignment vertical="center" wrapText="1"/>
    </xf>
    <xf numFmtId="0" fontId="3" fillId="26" borderId="23" xfId="0" applyFont="1" applyFill="1" applyBorder="1" applyAlignment="1">
      <alignment vertical="center" wrapText="1"/>
    </xf>
    <xf numFmtId="49" fontId="3" fillId="26" borderId="27" xfId="0" applyNumberFormat="1" applyFont="1" applyFill="1" applyBorder="1" applyAlignment="1">
      <alignment vertical="center" wrapText="1" shrinkToFit="1"/>
    </xf>
    <xf numFmtId="49" fontId="3" fillId="26" borderId="29" xfId="0" applyNumberFormat="1" applyFont="1" applyFill="1" applyBorder="1" applyAlignment="1">
      <alignment vertical="center" wrapText="1" shrinkToFit="1"/>
    </xf>
    <xf numFmtId="49" fontId="3" fillId="26" borderId="28" xfId="0" applyNumberFormat="1" applyFont="1" applyFill="1" applyBorder="1" applyAlignment="1">
      <alignment vertical="center" wrapText="1" shrinkToFit="1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26" borderId="27" xfId="0" applyNumberFormat="1" applyFont="1" applyFill="1" applyBorder="1" applyAlignment="1">
      <alignment vertical="center" wrapText="1"/>
    </xf>
    <xf numFmtId="49" fontId="3" fillId="26" borderId="28" xfId="0" applyNumberFormat="1" applyFont="1" applyFill="1" applyBorder="1" applyAlignment="1">
      <alignment vertical="center" wrapText="1"/>
    </xf>
    <xf numFmtId="0" fontId="3" fillId="0" borderId="34" xfId="0" applyNumberFormat="1" applyFont="1" applyBorder="1" applyAlignment="1" applyProtection="1">
      <alignment horizontal="center" vertical="center" shrinkToFit="1"/>
    </xf>
    <xf numFmtId="0" fontId="3" fillId="0" borderId="36" xfId="0" applyNumberFormat="1" applyFont="1" applyBorder="1" applyAlignment="1" applyProtection="1">
      <alignment horizontal="center" vertical="center" shrinkToFit="1"/>
    </xf>
    <xf numFmtId="0" fontId="3" fillId="0" borderId="46" xfId="0" applyNumberFormat="1" applyFont="1" applyBorder="1" applyAlignment="1" applyProtection="1">
      <alignment horizontal="center" vertical="center" shrinkToFit="1"/>
    </xf>
    <xf numFmtId="0" fontId="25" fillId="0" borderId="17" xfId="0" applyNumberFormat="1" applyFont="1" applyBorder="1" applyAlignment="1" applyProtection="1">
      <alignment horizontal="center" vertical="center"/>
      <protection locked="0"/>
    </xf>
    <xf numFmtId="0" fontId="25" fillId="0" borderId="12" xfId="0" applyNumberFormat="1" applyFont="1" applyBorder="1" applyAlignment="1" applyProtection="1">
      <alignment horizontal="center" vertical="center"/>
      <protection locked="0"/>
    </xf>
    <xf numFmtId="0" fontId="25" fillId="0" borderId="13" xfId="0" applyNumberFormat="1" applyFont="1" applyBorder="1" applyAlignment="1" applyProtection="1">
      <alignment horizontal="center" vertical="center"/>
      <protection locked="0"/>
    </xf>
    <xf numFmtId="49" fontId="25" fillId="0" borderId="11" xfId="0" applyNumberFormat="1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left" vertical="center"/>
      <protection locked="0"/>
    </xf>
    <xf numFmtId="49" fontId="3" fillId="0" borderId="39" xfId="0" applyNumberFormat="1" applyFont="1" applyBorder="1" applyAlignment="1" applyProtection="1">
      <alignment horizontal="left" vertical="center"/>
      <protection locked="0"/>
    </xf>
    <xf numFmtId="49" fontId="3" fillId="0" borderId="70" xfId="0" applyNumberFormat="1" applyFont="1" applyBorder="1" applyAlignment="1" applyProtection="1">
      <alignment horizontal="left" vertical="center"/>
      <protection locked="0"/>
    </xf>
    <xf numFmtId="0" fontId="30" fillId="0" borderId="0" xfId="0" applyNumberFormat="1" applyFont="1" applyBorder="1" applyAlignment="1" applyProtection="1">
      <alignment horizontal="center" vertical="center"/>
    </xf>
    <xf numFmtId="49" fontId="3" fillId="0" borderId="51" xfId="0" applyNumberFormat="1" applyFont="1" applyBorder="1" applyAlignment="1" applyProtection="1">
      <alignment vertical="center"/>
      <protection locked="0"/>
    </xf>
    <xf numFmtId="49" fontId="3" fillId="0" borderId="52" xfId="0" applyNumberFormat="1" applyFont="1" applyBorder="1" applyAlignment="1" applyProtection="1">
      <alignment vertical="center"/>
      <protection locked="0"/>
    </xf>
    <xf numFmtId="49" fontId="3" fillId="0" borderId="27" xfId="0" applyNumberFormat="1" applyFont="1" applyBorder="1" applyAlignment="1" applyProtection="1">
      <alignment vertical="center"/>
      <protection locked="0"/>
    </xf>
    <xf numFmtId="49" fontId="3" fillId="0" borderId="29" xfId="0" applyNumberFormat="1" applyFont="1" applyBorder="1" applyAlignment="1" applyProtection="1">
      <alignment vertical="center"/>
      <protection locked="0"/>
    </xf>
    <xf numFmtId="49" fontId="3" fillId="0" borderId="54" xfId="0" applyNumberFormat="1" applyFont="1" applyBorder="1" applyAlignment="1" applyProtection="1">
      <alignment vertical="center"/>
      <protection locked="0"/>
    </xf>
    <xf numFmtId="49" fontId="3" fillId="0" borderId="51" xfId="0" applyNumberFormat="1" applyFont="1" applyBorder="1" applyAlignment="1" applyProtection="1">
      <alignment vertical="center"/>
    </xf>
    <xf numFmtId="49" fontId="3" fillId="0" borderId="52" xfId="0" applyNumberFormat="1" applyFont="1" applyBorder="1" applyAlignment="1" applyProtection="1">
      <alignment vertical="center"/>
    </xf>
    <xf numFmtId="49" fontId="3" fillId="0" borderId="27" xfId="0" applyNumberFormat="1" applyFont="1" applyBorder="1" applyAlignment="1" applyProtection="1">
      <alignment vertical="center"/>
    </xf>
    <xf numFmtId="49" fontId="3" fillId="0" borderId="29" xfId="0" applyNumberFormat="1" applyFont="1" applyBorder="1" applyAlignment="1" applyProtection="1">
      <alignment vertical="center"/>
    </xf>
    <xf numFmtId="49" fontId="3" fillId="0" borderId="54" xfId="0" applyNumberFormat="1" applyFont="1" applyBorder="1" applyAlignment="1" applyProtection="1">
      <alignment vertical="center"/>
    </xf>
    <xf numFmtId="0" fontId="3" fillId="26" borderId="41" xfId="0" applyFont="1" applyFill="1" applyBorder="1" applyAlignment="1">
      <alignment vertical="center" shrinkToFit="1"/>
    </xf>
    <xf numFmtId="177" fontId="3" fillId="0" borderId="48" xfId="0" applyNumberFormat="1" applyFont="1" applyBorder="1" applyProtection="1">
      <alignment vertical="center"/>
      <protection locked="0"/>
    </xf>
    <xf numFmtId="178" fontId="3" fillId="26" borderId="48" xfId="0" applyNumberFormat="1" applyFont="1" applyFill="1" applyBorder="1" applyAlignment="1">
      <alignment horizontal="center" vertical="center"/>
    </xf>
    <xf numFmtId="178" fontId="3" fillId="26" borderId="63" xfId="0" applyNumberFormat="1" applyFont="1" applyFill="1" applyBorder="1" applyAlignment="1">
      <alignment horizontal="center" vertical="center"/>
    </xf>
    <xf numFmtId="177" fontId="3" fillId="0" borderId="45" xfId="0" applyNumberFormat="1" applyFont="1" applyBorder="1" applyProtection="1">
      <alignment vertical="center"/>
      <protection locked="0"/>
    </xf>
    <xf numFmtId="177" fontId="3" fillId="0" borderId="43" xfId="0" applyNumberFormat="1" applyFont="1" applyBorder="1" applyProtection="1">
      <alignment vertical="center"/>
      <protection locked="0"/>
    </xf>
    <xf numFmtId="178" fontId="3" fillId="26" borderId="39" xfId="0" applyNumberFormat="1" applyFont="1" applyFill="1" applyBorder="1" applyAlignment="1">
      <alignment horizontal="center" vertical="center"/>
    </xf>
    <xf numFmtId="178" fontId="3" fillId="26" borderId="70" xfId="0" applyNumberFormat="1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top" shrinkToFit="1"/>
    </xf>
    <xf numFmtId="0" fontId="3" fillId="26" borderId="10" xfId="0" applyFont="1" applyFill="1" applyBorder="1" applyAlignment="1">
      <alignment vertical="top" shrinkToFit="1"/>
    </xf>
    <xf numFmtId="0" fontId="3" fillId="26" borderId="15" xfId="0" applyFont="1" applyFill="1" applyBorder="1" applyAlignment="1">
      <alignment vertical="top" shrinkToFit="1"/>
    </xf>
    <xf numFmtId="0" fontId="3" fillId="26" borderId="25" xfId="0" applyFont="1" applyFill="1" applyBorder="1" applyAlignment="1">
      <alignment vertical="top" shrinkToFit="1"/>
    </xf>
    <xf numFmtId="0" fontId="3" fillId="26" borderId="22" xfId="0" applyFont="1" applyFill="1" applyBorder="1" applyAlignment="1">
      <alignment vertical="top" shrinkToFit="1"/>
    </xf>
    <xf numFmtId="0" fontId="3" fillId="26" borderId="23" xfId="0" applyFont="1" applyFill="1" applyBorder="1" applyAlignment="1">
      <alignment vertical="top" shrinkToFit="1"/>
    </xf>
    <xf numFmtId="0" fontId="3" fillId="26" borderId="18" xfId="0" applyFont="1" applyFill="1" applyBorder="1" applyAlignment="1">
      <alignment vertical="top" shrinkToFit="1"/>
    </xf>
    <xf numFmtId="0" fontId="3" fillId="26" borderId="0" xfId="0" applyFont="1" applyFill="1" applyBorder="1" applyAlignment="1">
      <alignment vertical="top" shrinkToFit="1"/>
    </xf>
    <xf numFmtId="0" fontId="3" fillId="26" borderId="19" xfId="0" applyFont="1" applyFill="1" applyBorder="1" applyAlignment="1">
      <alignment vertical="top" shrinkToFit="1"/>
    </xf>
    <xf numFmtId="0" fontId="3" fillId="0" borderId="42" xfId="0" applyNumberFormat="1" applyFont="1" applyFill="1" applyBorder="1" applyAlignment="1" applyProtection="1">
      <alignment horizontal="center" vertical="center"/>
      <protection locked="0"/>
    </xf>
    <xf numFmtId="0" fontId="3" fillId="0" borderId="62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vertical="top" wrapText="1"/>
    </xf>
    <xf numFmtId="49" fontId="3" fillId="0" borderId="10" xfId="0" applyNumberFormat="1" applyFont="1" applyFill="1" applyBorder="1" applyAlignment="1" applyProtection="1">
      <alignment vertical="top" wrapText="1"/>
    </xf>
    <xf numFmtId="49" fontId="3" fillId="0" borderId="15" xfId="0" applyNumberFormat="1" applyFont="1" applyFill="1" applyBorder="1" applyAlignment="1" applyProtection="1">
      <alignment vertical="top" wrapText="1"/>
    </xf>
    <xf numFmtId="49" fontId="3" fillId="0" borderId="18" xfId="0" applyNumberFormat="1" applyFont="1" applyFill="1" applyBorder="1" applyAlignment="1" applyProtection="1">
      <alignment vertical="top" wrapText="1"/>
    </xf>
    <xf numFmtId="49" fontId="3" fillId="0" borderId="0" xfId="0" applyNumberFormat="1" applyFont="1" applyFill="1" applyBorder="1" applyAlignment="1" applyProtection="1">
      <alignment vertical="top" wrapText="1"/>
    </xf>
    <xf numFmtId="49" fontId="3" fillId="0" borderId="19" xfId="0" applyNumberFormat="1" applyFont="1" applyFill="1" applyBorder="1" applyAlignment="1" applyProtection="1">
      <alignment vertical="top" wrapText="1"/>
    </xf>
    <xf numFmtId="49" fontId="3" fillId="0" borderId="25" xfId="0" applyNumberFormat="1" applyFont="1" applyFill="1" applyBorder="1" applyAlignment="1" applyProtection="1">
      <alignment vertical="top" wrapText="1"/>
    </xf>
    <xf numFmtId="49" fontId="3" fillId="0" borderId="22" xfId="0" applyNumberFormat="1" applyFont="1" applyFill="1" applyBorder="1" applyAlignment="1" applyProtection="1">
      <alignment vertical="top" wrapText="1"/>
    </xf>
    <xf numFmtId="49" fontId="3" fillId="0" borderId="23" xfId="0" applyNumberFormat="1" applyFont="1" applyFill="1" applyBorder="1" applyAlignment="1" applyProtection="1">
      <alignment vertical="top" wrapText="1"/>
    </xf>
    <xf numFmtId="0" fontId="34" fillId="0" borderId="17" xfId="0" applyNumberFormat="1" applyFont="1" applyFill="1" applyBorder="1" applyAlignment="1" applyProtection="1">
      <alignment horizontal="center" vertical="center"/>
    </xf>
    <xf numFmtId="0" fontId="34" fillId="0" borderId="13" xfId="0" applyNumberFormat="1" applyFont="1" applyFill="1" applyBorder="1" applyAlignment="1" applyProtection="1">
      <alignment horizontal="center" vertical="center"/>
    </xf>
    <xf numFmtId="0" fontId="34" fillId="26" borderId="17" xfId="0" applyNumberFormat="1" applyFont="1" applyFill="1" applyBorder="1" applyAlignment="1" applyProtection="1">
      <alignment vertical="center"/>
    </xf>
    <xf numFmtId="0" fontId="34" fillId="26" borderId="12" xfId="0" applyNumberFormat="1" applyFont="1" applyFill="1" applyBorder="1" applyAlignment="1" applyProtection="1">
      <alignment vertical="center"/>
    </xf>
    <xf numFmtId="0" fontId="34" fillId="26" borderId="13" xfId="0" applyNumberFormat="1" applyFont="1" applyFill="1" applyBorder="1" applyAlignment="1" applyProtection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48</xdr:row>
      <xdr:rowOff>28575</xdr:rowOff>
    </xdr:from>
    <xdr:to>
      <xdr:col>32</xdr:col>
      <xdr:colOff>114300</xdr:colOff>
      <xdr:row>49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48050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59</xdr:col>
      <xdr:colOff>47625</xdr:colOff>
      <xdr:row>48</xdr:row>
      <xdr:rowOff>28575</xdr:rowOff>
    </xdr:from>
    <xdr:to>
      <xdr:col>74</xdr:col>
      <xdr:colOff>114300</xdr:colOff>
      <xdr:row>49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25125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42</xdr:col>
      <xdr:colOff>19050</xdr:colOff>
      <xdr:row>1</xdr:row>
      <xdr:rowOff>19050</xdr:rowOff>
    </xdr:from>
    <xdr:to>
      <xdr:col>47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62</xdr:col>
      <xdr:colOff>171449</xdr:colOff>
      <xdr:row>9</xdr:row>
      <xdr:rowOff>105984</xdr:rowOff>
    </xdr:from>
    <xdr:ext cx="1440000" cy="492881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8C27A92C-185F-45B9-957C-E54325CF3A22}"/>
            </a:ext>
          </a:extLst>
        </xdr:cNvPr>
        <xdr:cNvSpPr/>
      </xdr:nvSpPr>
      <xdr:spPr bwMode="auto">
        <a:xfrm>
          <a:off x="11249024" y="1429959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委託する場合は</a:t>
          </a:r>
          <a:r>
            <a:rPr kumimoji="1" lang="ja-JP" altLang="en-US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営業所の所在地を選択</a:t>
          </a:r>
          <a:endParaRPr kumimoji="1" lang="ja-JP" altLang="en-US" sz="900">
            <a:solidFill>
              <a:schemeClr val="bg1"/>
            </a:solidFill>
          </a:endParaRPr>
        </a:p>
      </xdr:txBody>
    </xdr:sp>
    <xdr:clientData/>
  </xdr:oneCellAnchor>
  <xdr:oneCellAnchor>
    <xdr:from>
      <xdr:col>66</xdr:col>
      <xdr:colOff>123825</xdr:colOff>
      <xdr:row>38</xdr:row>
      <xdr:rowOff>314325</xdr:rowOff>
    </xdr:from>
    <xdr:ext cx="1584000" cy="326878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6DA0DABD-AAB4-40AF-883D-ACF399462B0D}"/>
            </a:ext>
          </a:extLst>
        </xdr:cNvPr>
        <xdr:cNvSpPr/>
      </xdr:nvSpPr>
      <xdr:spPr bwMode="auto">
        <a:xfrm>
          <a:off x="15773400" y="8686800"/>
          <a:ext cx="1584000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123825</xdr:colOff>
      <xdr:row>24</xdr:row>
      <xdr:rowOff>117024</xdr:rowOff>
    </xdr:from>
    <xdr:ext cx="1584000" cy="492881"/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984EC07B-D5F9-49DC-A4AA-111748071531}"/>
            </a:ext>
          </a:extLst>
        </xdr:cNvPr>
        <xdr:cNvSpPr/>
      </xdr:nvSpPr>
      <xdr:spPr bwMode="auto">
        <a:xfrm>
          <a:off x="15916275" y="5250999"/>
          <a:ext cx="1584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営業所名のみ</a:t>
          </a:r>
        </a:p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（商号又は名称は不要）</a:t>
          </a:r>
        </a:p>
      </xdr:txBody>
    </xdr:sp>
    <xdr:clientData/>
  </xdr:oneCellAnchor>
  <xdr:oneCellAnchor>
    <xdr:from>
      <xdr:col>51</xdr:col>
      <xdr:colOff>161925</xdr:colOff>
      <xdr:row>165</xdr:row>
      <xdr:rowOff>66675</xdr:rowOff>
    </xdr:from>
    <xdr:ext cx="1762125" cy="371475"/>
    <xdr:sp macro="" textlink="">
      <xdr:nvSpPr>
        <xdr:cNvPr id="8" name="フローチャート: 代替処理 7">
          <a:extLst>
            <a:ext uri="{FF2B5EF4-FFF2-40B4-BE49-F238E27FC236}">
              <a16:creationId xmlns:a16="http://schemas.microsoft.com/office/drawing/2014/main" id="{5FF0171C-042D-4773-BC3A-274164616ED3}"/>
            </a:ext>
          </a:extLst>
        </xdr:cNvPr>
        <xdr:cNvSpPr/>
      </xdr:nvSpPr>
      <xdr:spPr bwMode="auto">
        <a:xfrm>
          <a:off x="9039225" y="34204275"/>
          <a:ext cx="1762125" cy="37147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wrap="square" lIns="72000" tIns="72000" rIns="72000" bIns="72000" rtlCol="0" anchor="ctr" upright="1">
          <a:no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中分類は重複しないよう記入</a:t>
          </a:r>
          <a:endParaRPr lang="en-US" altLang="ja-JP" sz="900"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twoCellAnchor>
    <xdr:from>
      <xdr:col>50</xdr:col>
      <xdr:colOff>0</xdr:colOff>
      <xdr:row>164</xdr:row>
      <xdr:rowOff>0</xdr:rowOff>
    </xdr:from>
    <xdr:to>
      <xdr:col>58</xdr:col>
      <xdr:colOff>190500</xdr:colOff>
      <xdr:row>165</xdr:row>
      <xdr:rowOff>9525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F5B2FED-4DDD-4E1B-9CEE-3BD7F353FE03}"/>
            </a:ext>
          </a:extLst>
        </xdr:cNvPr>
        <xdr:cNvSpPr/>
      </xdr:nvSpPr>
      <xdr:spPr>
        <a:xfrm>
          <a:off x="8677275" y="33947100"/>
          <a:ext cx="1790700" cy="200025"/>
        </a:xfrm>
        <a:prstGeom prst="roundRect">
          <a:avLst/>
        </a:prstGeom>
        <a:noFill/>
        <a:ln w="3810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58</xdr:row>
      <xdr:rowOff>0</xdr:rowOff>
    </xdr:from>
    <xdr:to>
      <xdr:col>12</xdr:col>
      <xdr:colOff>190500</xdr:colOff>
      <xdr:row>65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8</xdr:col>
      <xdr:colOff>514350</xdr:colOff>
      <xdr:row>190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29200" y="3238500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255"/>
  <sheetViews>
    <sheetView showGridLines="0" showZeros="0" tabSelected="1" zoomScaleNormal="100" zoomScaleSheetLayoutView="100" workbookViewId="0">
      <selection activeCell="AB1" sqref="AB1:AG1"/>
    </sheetView>
  </sheetViews>
  <sheetFormatPr defaultColWidth="9" defaultRowHeight="11.25"/>
  <cols>
    <col min="1" max="33" width="2.625" style="1" customWidth="1"/>
    <col min="34" max="37" width="9" style="1" hidden="1" customWidth="1"/>
    <col min="38" max="39" width="4.625" style="1" hidden="1" customWidth="1"/>
    <col min="40" max="40" width="9" style="1" hidden="1" customWidth="1"/>
    <col min="41" max="41" width="4.625" style="1" customWidth="1"/>
    <col min="42" max="42" width="1.625" style="1" customWidth="1"/>
    <col min="43" max="75" width="2.625" style="1" customWidth="1"/>
    <col min="76" max="76" width="1.625" style="1" customWidth="1"/>
    <col min="77" max="16384" width="9" style="1"/>
  </cols>
  <sheetData>
    <row r="1" spans="1:77" ht="15" customHeight="1" thickBot="1">
      <c r="A1" s="1" t="s">
        <v>456</v>
      </c>
      <c r="E1" s="1" t="str">
        <f>"["&amp; TEXT(AI3,"ggge年m月d日")&amp;"改訂]"</f>
        <v>[令和5年5月29日改訂]</v>
      </c>
      <c r="X1" s="403" t="s">
        <v>250</v>
      </c>
      <c r="Y1" s="404"/>
      <c r="Z1" s="404"/>
      <c r="AA1" s="405"/>
      <c r="AB1" s="386"/>
      <c r="AC1" s="387"/>
      <c r="AD1" s="387"/>
      <c r="AE1" s="387"/>
      <c r="AF1" s="387"/>
      <c r="AG1" s="388"/>
      <c r="AH1" s="51" t="s">
        <v>231</v>
      </c>
      <c r="AI1" s="33"/>
      <c r="AJ1" s="33"/>
      <c r="AK1" s="33"/>
      <c r="AL1" s="33"/>
      <c r="AM1" s="33"/>
      <c r="AN1" s="33"/>
      <c r="AP1" s="66"/>
      <c r="AQ1" s="67" t="s">
        <v>456</v>
      </c>
      <c r="AR1" s="67"/>
      <c r="AS1" s="67"/>
      <c r="AT1" s="67"/>
      <c r="AU1" s="67" t="str">
        <f>"["&amp; TEXT(AI3,"ggge年m月d日")&amp;"改訂]"</f>
        <v>[令和5年5月29日改訂]</v>
      </c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40" t="s">
        <v>250</v>
      </c>
      <c r="BO1" s="41"/>
      <c r="BP1" s="42"/>
      <c r="BQ1" s="42"/>
      <c r="BR1" s="255">
        <f>AI3+1</f>
        <v>45076</v>
      </c>
      <c r="BS1" s="256"/>
      <c r="BT1" s="256"/>
      <c r="BU1" s="256"/>
      <c r="BV1" s="256"/>
      <c r="BW1" s="257"/>
      <c r="BX1" s="76"/>
    </row>
    <row r="2" spans="1:77" ht="15" customHeight="1">
      <c r="X2" s="2"/>
      <c r="Y2" s="2"/>
      <c r="Z2" s="2"/>
      <c r="AA2" s="2"/>
      <c r="AB2" s="38"/>
      <c r="AC2" s="38"/>
      <c r="AD2" s="38"/>
      <c r="AE2" s="38"/>
      <c r="AF2" s="38"/>
      <c r="AG2" s="38"/>
      <c r="AH2" s="33" t="s">
        <v>50</v>
      </c>
      <c r="AI2" s="33">
        <v>2</v>
      </c>
      <c r="AJ2" s="33">
        <v>2023</v>
      </c>
      <c r="AP2" s="68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60"/>
      <c r="BO2" s="60"/>
      <c r="BP2" s="60"/>
      <c r="BQ2" s="60"/>
      <c r="BR2" s="78"/>
      <c r="BS2" s="78"/>
      <c r="BT2" s="78"/>
      <c r="BU2" s="78"/>
      <c r="BV2" s="78"/>
      <c r="BW2" s="78"/>
      <c r="BX2" s="69"/>
    </row>
    <row r="3" spans="1:77" ht="14.25" customHeight="1">
      <c r="A3" s="415" t="s">
        <v>441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415"/>
      <c r="AH3" s="33" t="s">
        <v>232</v>
      </c>
      <c r="AI3" s="88">
        <v>45075</v>
      </c>
      <c r="AP3" s="68"/>
      <c r="AQ3" s="59" t="s">
        <v>442</v>
      </c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9"/>
    </row>
    <row r="4" spans="1:77" ht="15" customHeight="1">
      <c r="AH4" s="33" t="s">
        <v>51</v>
      </c>
      <c r="AI4" s="33" t="str">
        <f>TEXT(AI3,"yyyyMMDD")</f>
        <v>20230529</v>
      </c>
      <c r="AJ4" s="33">
        <v>1</v>
      </c>
      <c r="AK4" s="33" t="str">
        <f>AI4&amp;TEXT(AJ4,"00")</f>
        <v>2023052901</v>
      </c>
      <c r="AP4" s="68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69"/>
    </row>
    <row r="5" spans="1:77" ht="15" customHeight="1">
      <c r="A5" s="39" t="s">
        <v>243</v>
      </c>
      <c r="P5" s="110" t="str">
        <f>IF(AH49=0,"※営業種目が設定されていません。","")</f>
        <v>※営業種目が設定されていません。</v>
      </c>
      <c r="AH5" s="33" t="s">
        <v>52</v>
      </c>
      <c r="AI5" s="33">
        <v>18382</v>
      </c>
      <c r="AP5" s="68"/>
      <c r="AQ5" s="79" t="s">
        <v>243</v>
      </c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69"/>
    </row>
    <row r="6" spans="1:77" ht="15" customHeight="1">
      <c r="A6" s="258" t="s">
        <v>176</v>
      </c>
      <c r="B6" s="259"/>
      <c r="C6" s="259"/>
      <c r="D6" s="259"/>
      <c r="E6" s="260"/>
      <c r="F6" s="406" t="s">
        <v>458</v>
      </c>
      <c r="G6" s="407"/>
      <c r="H6" s="407"/>
      <c r="I6" s="407"/>
      <c r="J6" s="407"/>
      <c r="K6" s="407"/>
      <c r="L6" s="407"/>
      <c r="M6" s="407"/>
      <c r="N6" s="408"/>
      <c r="AP6" s="68"/>
      <c r="AQ6" s="258" t="s">
        <v>176</v>
      </c>
      <c r="AR6" s="259"/>
      <c r="AS6" s="259"/>
      <c r="AT6" s="259"/>
      <c r="AU6" s="260"/>
      <c r="AV6" s="261" t="s">
        <v>459</v>
      </c>
      <c r="AW6" s="262"/>
      <c r="AX6" s="262"/>
      <c r="AY6" s="262"/>
      <c r="AZ6" s="262"/>
      <c r="BA6" s="262"/>
      <c r="BB6" s="262"/>
      <c r="BC6" s="262"/>
      <c r="BD6" s="263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69"/>
    </row>
    <row r="7" spans="1:77" ht="15" customHeight="1" thickBot="1">
      <c r="A7" s="264" t="s">
        <v>181</v>
      </c>
      <c r="B7" s="265"/>
      <c r="C7" s="265"/>
      <c r="D7" s="265"/>
      <c r="E7" s="266"/>
      <c r="F7" s="409"/>
      <c r="G7" s="410"/>
      <c r="H7" s="410"/>
      <c r="I7" s="410"/>
      <c r="J7" s="410"/>
      <c r="K7" s="410"/>
      <c r="L7" s="410"/>
      <c r="M7" s="410"/>
      <c r="N7" s="411"/>
      <c r="AH7" s="33" t="str">
        <f>IF(F7="","",RIGHT("0000000000"&amp;F7,10))</f>
        <v/>
      </c>
      <c r="AP7" s="68"/>
      <c r="AQ7" s="264" t="s">
        <v>181</v>
      </c>
      <c r="AR7" s="265"/>
      <c r="AS7" s="265"/>
      <c r="AT7" s="265"/>
      <c r="AU7" s="266"/>
      <c r="AV7" s="267" t="s">
        <v>457</v>
      </c>
      <c r="AW7" s="268"/>
      <c r="AX7" s="268"/>
      <c r="AY7" s="268"/>
      <c r="AZ7" s="268"/>
      <c r="BA7" s="268"/>
      <c r="BB7" s="268"/>
      <c r="BC7" s="268"/>
      <c r="BD7" s="269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69"/>
    </row>
    <row r="8" spans="1:77" ht="30" customHeight="1">
      <c r="A8" s="270" t="s">
        <v>183</v>
      </c>
      <c r="B8" s="271"/>
      <c r="C8" s="271"/>
      <c r="D8" s="271"/>
      <c r="E8" s="272"/>
      <c r="F8" s="412"/>
      <c r="G8" s="413"/>
      <c r="H8" s="413"/>
      <c r="I8" s="413"/>
      <c r="J8" s="413"/>
      <c r="K8" s="413"/>
      <c r="L8" s="413"/>
      <c r="M8" s="413"/>
      <c r="N8" s="414"/>
      <c r="AH8" s="33" t="str">
        <f>RIGHT("0000000000000"&amp;F8,13)</f>
        <v>0000000000000</v>
      </c>
      <c r="AP8" s="68"/>
      <c r="AQ8" s="270" t="s">
        <v>183</v>
      </c>
      <c r="AR8" s="271"/>
      <c r="AS8" s="271"/>
      <c r="AT8" s="271"/>
      <c r="AU8" s="272"/>
      <c r="AV8" s="273" t="s">
        <v>206</v>
      </c>
      <c r="AW8" s="274"/>
      <c r="AX8" s="274"/>
      <c r="AY8" s="274"/>
      <c r="AZ8" s="274"/>
      <c r="BA8" s="274"/>
      <c r="BB8" s="274"/>
      <c r="BC8" s="274"/>
      <c r="BD8" s="275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69"/>
    </row>
    <row r="9" spans="1:77" ht="30" customHeight="1" thickBot="1">
      <c r="A9" s="161" t="s">
        <v>450</v>
      </c>
      <c r="B9" s="162"/>
      <c r="C9" s="162"/>
      <c r="D9" s="162"/>
      <c r="E9" s="163"/>
      <c r="F9" s="141" t="s">
        <v>451</v>
      </c>
      <c r="G9" s="166"/>
      <c r="H9" s="166"/>
      <c r="I9" s="166"/>
      <c r="J9" s="166"/>
      <c r="K9" s="166"/>
      <c r="L9" s="166"/>
      <c r="M9" s="166"/>
      <c r="N9" s="167"/>
      <c r="AH9" s="33">
        <f>IF(G9&lt;&gt;"",1,0)</f>
        <v>0</v>
      </c>
      <c r="AI9" s="33" t="str">
        <f>RIGHT("0000000000000"&amp;G9,13)</f>
        <v>0000000000000</v>
      </c>
      <c r="AP9" s="68"/>
      <c r="AQ9" s="161" t="s">
        <v>450</v>
      </c>
      <c r="AR9" s="162"/>
      <c r="AS9" s="162"/>
      <c r="AT9" s="162"/>
      <c r="AU9" s="163"/>
      <c r="AV9" s="142" t="s">
        <v>451</v>
      </c>
      <c r="AW9" s="164" t="s">
        <v>206</v>
      </c>
      <c r="AX9" s="164"/>
      <c r="AY9" s="164"/>
      <c r="AZ9" s="164"/>
      <c r="BA9" s="164"/>
      <c r="BB9" s="164"/>
      <c r="BC9" s="164"/>
      <c r="BD9" s="165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69"/>
    </row>
    <row r="10" spans="1:77" s="9" customFormat="1" ht="30" customHeight="1" thickBot="1">
      <c r="A10" s="276" t="s">
        <v>199</v>
      </c>
      <c r="B10" s="277"/>
      <c r="C10" s="277"/>
      <c r="D10" s="277"/>
      <c r="E10" s="278"/>
      <c r="F10" s="389"/>
      <c r="G10" s="390"/>
      <c r="H10" s="390"/>
      <c r="I10" s="390"/>
      <c r="J10" s="390"/>
      <c r="K10" s="390"/>
      <c r="L10" s="390"/>
      <c r="M10" s="390"/>
      <c r="N10" s="390"/>
      <c r="O10" s="282" t="s">
        <v>237</v>
      </c>
      <c r="P10" s="283"/>
      <c r="Q10" s="283"/>
      <c r="R10" s="283"/>
      <c r="S10" s="284"/>
      <c r="T10" s="389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391"/>
      <c r="AH10" s="33" t="str">
        <f>IF(F10="","",VLOOKUP(F10,G218:Q219,11,FALSE))</f>
        <v/>
      </c>
      <c r="AI10" s="33" t="str">
        <f>IF(T10="","",VLOOKUP(T10,G222:Q226,11,FALSE))</f>
        <v/>
      </c>
      <c r="AJ10" s="1"/>
      <c r="AK10" s="8"/>
      <c r="AL10" s="1"/>
      <c r="AM10" s="1"/>
      <c r="AP10" s="70"/>
      <c r="AQ10" s="276" t="s">
        <v>199</v>
      </c>
      <c r="AR10" s="277"/>
      <c r="AS10" s="277"/>
      <c r="AT10" s="277"/>
      <c r="AU10" s="278"/>
      <c r="AV10" s="279" t="s">
        <v>32</v>
      </c>
      <c r="AW10" s="280"/>
      <c r="AX10" s="280"/>
      <c r="AY10" s="280"/>
      <c r="AZ10" s="280"/>
      <c r="BA10" s="280"/>
      <c r="BB10" s="280"/>
      <c r="BC10" s="280"/>
      <c r="BD10" s="281"/>
      <c r="BE10" s="282" t="s">
        <v>238</v>
      </c>
      <c r="BF10" s="283"/>
      <c r="BG10" s="283"/>
      <c r="BH10" s="283"/>
      <c r="BI10" s="284"/>
      <c r="BJ10" s="279" t="s">
        <v>35</v>
      </c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5"/>
      <c r="BX10" s="77"/>
    </row>
    <row r="11" spans="1:77" s="9" customFormat="1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7"/>
      <c r="AI11" s="7"/>
      <c r="AJ11" s="1"/>
      <c r="AK11" s="8"/>
      <c r="AL11" s="1"/>
      <c r="AM11" s="1"/>
      <c r="AP11" s="70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60"/>
      <c r="BX11" s="69"/>
      <c r="BY11" s="1"/>
    </row>
    <row r="12" spans="1:77" s="9" customFormat="1" ht="15" customHeight="1" thickBot="1">
      <c r="A12" s="63" t="s">
        <v>253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7"/>
      <c r="AI12" s="7"/>
      <c r="AJ12" s="1"/>
      <c r="AK12" s="8"/>
      <c r="AL12" s="1"/>
      <c r="AM12" s="1"/>
      <c r="AP12" s="70"/>
      <c r="AQ12" s="57" t="s">
        <v>253</v>
      </c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60"/>
      <c r="BX12" s="69"/>
      <c r="BY12" s="1"/>
    </row>
    <row r="13" spans="1:77" s="9" customFormat="1" ht="15" customHeight="1">
      <c r="A13" s="367" t="s">
        <v>23</v>
      </c>
      <c r="B13" s="368"/>
      <c r="C13" s="368"/>
      <c r="D13" s="368"/>
      <c r="E13" s="369"/>
      <c r="F13" s="43"/>
      <c r="G13" s="44"/>
      <c r="H13" s="44"/>
      <c r="I13" s="44"/>
      <c r="J13" s="44"/>
      <c r="K13" s="44"/>
      <c r="L13" s="44"/>
      <c r="M13" s="44"/>
      <c r="N13" s="44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7"/>
      <c r="AH13" s="108" t="str">
        <f>IF(O13="","",O13)</f>
        <v/>
      </c>
      <c r="AI13" s="32"/>
      <c r="AJ13" s="1"/>
      <c r="AK13" s="8"/>
      <c r="AL13" s="1"/>
      <c r="AM13" s="1"/>
      <c r="AP13" s="70"/>
      <c r="AQ13" s="252" t="s">
        <v>23</v>
      </c>
      <c r="AR13" s="253"/>
      <c r="AS13" s="253"/>
      <c r="AT13" s="253"/>
      <c r="AU13" s="254"/>
      <c r="AV13" s="80"/>
      <c r="AW13" s="81"/>
      <c r="AX13" s="81"/>
      <c r="AY13" s="81"/>
      <c r="AZ13" s="81"/>
      <c r="BA13" s="81"/>
      <c r="BB13" s="81"/>
      <c r="BC13" s="81"/>
      <c r="BD13" s="81"/>
      <c r="BE13" s="421" t="s">
        <v>208</v>
      </c>
      <c r="BF13" s="421"/>
      <c r="BG13" s="421"/>
      <c r="BH13" s="421"/>
      <c r="BI13" s="421"/>
      <c r="BJ13" s="421"/>
      <c r="BK13" s="421"/>
      <c r="BL13" s="421"/>
      <c r="BM13" s="421"/>
      <c r="BN13" s="421"/>
      <c r="BO13" s="421"/>
      <c r="BP13" s="421"/>
      <c r="BQ13" s="421"/>
      <c r="BR13" s="421"/>
      <c r="BS13" s="421"/>
      <c r="BT13" s="421"/>
      <c r="BU13" s="421"/>
      <c r="BV13" s="421"/>
      <c r="BW13" s="422"/>
      <c r="BX13" s="77"/>
    </row>
    <row r="14" spans="1:77" s="9" customFormat="1" ht="30" customHeight="1">
      <c r="A14" s="392" t="s">
        <v>0</v>
      </c>
      <c r="B14" s="393"/>
      <c r="C14" s="393"/>
      <c r="D14" s="393"/>
      <c r="E14" s="394"/>
      <c r="F14" s="395" t="s">
        <v>38</v>
      </c>
      <c r="G14" s="396"/>
      <c r="H14" s="397"/>
      <c r="I14" s="398"/>
      <c r="J14" s="399"/>
      <c r="K14" s="399"/>
      <c r="L14" s="400"/>
      <c r="M14" s="401" t="s">
        <v>39</v>
      </c>
      <c r="N14" s="402"/>
      <c r="O14" s="418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20"/>
      <c r="AH14" s="108" t="str">
        <f>AJ14&amp;O14&amp;AK14</f>
        <v/>
      </c>
      <c r="AI14" s="107" t="str">
        <f>IF(I14="","",VLOOKUP(I14,G229:Q237,11,FALSE))</f>
        <v/>
      </c>
      <c r="AJ14" s="107" t="str">
        <f>IF(I14="","",IF(LEFT(I14,1)="前",VLOOKUP(I14,G229:S237,13,FALSE),""))</f>
        <v/>
      </c>
      <c r="AK14" s="107" t="str">
        <f>IF(I14="","",IF(LEFT(I14,1)="後",VLOOKUP(I14,G229:S237,13,FALSE),""))</f>
        <v/>
      </c>
      <c r="AL14" s="1"/>
      <c r="AM14" s="1"/>
      <c r="AP14" s="70"/>
      <c r="AQ14" s="288" t="s">
        <v>0</v>
      </c>
      <c r="AR14" s="289"/>
      <c r="AS14" s="289"/>
      <c r="AT14" s="289"/>
      <c r="AU14" s="290"/>
      <c r="AV14" s="291" t="s">
        <v>38</v>
      </c>
      <c r="AW14" s="292"/>
      <c r="AX14" s="293"/>
      <c r="AY14" s="294" t="s">
        <v>42</v>
      </c>
      <c r="AZ14" s="295"/>
      <c r="BA14" s="295"/>
      <c r="BB14" s="296"/>
      <c r="BC14" s="297" t="s">
        <v>39</v>
      </c>
      <c r="BD14" s="298"/>
      <c r="BE14" s="423" t="s">
        <v>207</v>
      </c>
      <c r="BF14" s="424"/>
      <c r="BG14" s="424"/>
      <c r="BH14" s="424"/>
      <c r="BI14" s="424"/>
      <c r="BJ14" s="424"/>
      <c r="BK14" s="424"/>
      <c r="BL14" s="424"/>
      <c r="BM14" s="424"/>
      <c r="BN14" s="424"/>
      <c r="BO14" s="424"/>
      <c r="BP14" s="424"/>
      <c r="BQ14" s="424"/>
      <c r="BR14" s="424"/>
      <c r="BS14" s="424"/>
      <c r="BT14" s="424"/>
      <c r="BU14" s="424"/>
      <c r="BV14" s="424"/>
      <c r="BW14" s="425"/>
      <c r="BX14" s="77"/>
    </row>
    <row r="15" spans="1:77" s="9" customFormat="1" ht="15" customHeight="1">
      <c r="A15" s="370" t="s">
        <v>200</v>
      </c>
      <c r="B15" s="371"/>
      <c r="C15" s="371"/>
      <c r="D15" s="371"/>
      <c r="E15" s="372"/>
      <c r="F15" s="376" t="s">
        <v>177</v>
      </c>
      <c r="G15" s="377"/>
      <c r="H15" s="378"/>
      <c r="I15" s="45" t="s">
        <v>36</v>
      </c>
      <c r="J15" s="362"/>
      <c r="K15" s="362"/>
      <c r="L15" s="46" t="s">
        <v>178</v>
      </c>
      <c r="M15" s="362"/>
      <c r="N15" s="362"/>
      <c r="O15" s="362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8"/>
      <c r="AH15" s="51" t="str">
        <f>AI15&amp;AJ15</f>
        <v/>
      </c>
      <c r="AI15" s="109" t="str">
        <f>IF(J15="","",J15&amp;L15)</f>
        <v/>
      </c>
      <c r="AJ15" s="109" t="str">
        <f>IF(M15="","",M15)</f>
        <v/>
      </c>
      <c r="AK15" s="8"/>
      <c r="AL15" s="1"/>
      <c r="AM15" s="1"/>
      <c r="AP15" s="70"/>
      <c r="AQ15" s="336" t="s">
        <v>200</v>
      </c>
      <c r="AR15" s="337"/>
      <c r="AS15" s="337"/>
      <c r="AT15" s="337"/>
      <c r="AU15" s="338"/>
      <c r="AV15" s="341" t="s">
        <v>177</v>
      </c>
      <c r="AW15" s="342"/>
      <c r="AX15" s="343"/>
      <c r="AY15" s="82" t="s">
        <v>36</v>
      </c>
      <c r="AZ15" s="310" t="s">
        <v>251</v>
      </c>
      <c r="BA15" s="310"/>
      <c r="BB15" s="94" t="s">
        <v>178</v>
      </c>
      <c r="BC15" s="310" t="s">
        <v>210</v>
      </c>
      <c r="BD15" s="310"/>
      <c r="BE15" s="310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4"/>
      <c r="BX15" s="77"/>
    </row>
    <row r="16" spans="1:77" s="9" customFormat="1" ht="15" customHeight="1">
      <c r="A16" s="363"/>
      <c r="B16" s="359"/>
      <c r="C16" s="359"/>
      <c r="D16" s="359"/>
      <c r="E16" s="364"/>
      <c r="F16" s="311" t="s">
        <v>179</v>
      </c>
      <c r="G16" s="312"/>
      <c r="H16" s="313"/>
      <c r="I16" s="380"/>
      <c r="J16" s="381"/>
      <c r="K16" s="381"/>
      <c r="L16" s="381"/>
      <c r="M16" s="381"/>
      <c r="N16" s="381"/>
      <c r="O16" s="381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49"/>
      <c r="AH16" s="34" t="str">
        <f>I16&amp;I17&amp;I18</f>
        <v/>
      </c>
      <c r="AI16" s="7"/>
      <c r="AJ16" s="1"/>
      <c r="AK16" s="8"/>
      <c r="AL16" s="1"/>
      <c r="AM16" s="1"/>
      <c r="AP16" s="70"/>
      <c r="AQ16" s="239"/>
      <c r="AR16" s="162"/>
      <c r="AS16" s="162"/>
      <c r="AT16" s="162"/>
      <c r="AU16" s="163"/>
      <c r="AV16" s="311" t="s">
        <v>179</v>
      </c>
      <c r="AW16" s="312"/>
      <c r="AX16" s="313"/>
      <c r="AY16" s="314" t="s">
        <v>252</v>
      </c>
      <c r="AZ16" s="315"/>
      <c r="BA16" s="315"/>
      <c r="BB16" s="315"/>
      <c r="BC16" s="315"/>
      <c r="BD16" s="315"/>
      <c r="BE16" s="31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85"/>
      <c r="BX16" s="77"/>
    </row>
    <row r="17" spans="1:77" s="9" customFormat="1" ht="15" customHeight="1">
      <c r="A17" s="363"/>
      <c r="B17" s="359"/>
      <c r="C17" s="359"/>
      <c r="D17" s="359"/>
      <c r="E17" s="364"/>
      <c r="F17" s="323" t="s">
        <v>239</v>
      </c>
      <c r="G17" s="324"/>
      <c r="H17" s="325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2"/>
      <c r="AH17" s="7"/>
      <c r="AI17" s="7"/>
      <c r="AJ17" s="1"/>
      <c r="AK17" s="8"/>
      <c r="AL17" s="1"/>
      <c r="AM17" s="1"/>
      <c r="AP17" s="70"/>
      <c r="AQ17" s="239"/>
      <c r="AR17" s="162"/>
      <c r="AS17" s="162"/>
      <c r="AT17" s="162"/>
      <c r="AU17" s="163"/>
      <c r="AV17" s="311" t="s">
        <v>239</v>
      </c>
      <c r="AW17" s="312"/>
      <c r="AX17" s="313"/>
      <c r="AY17" s="315" t="s">
        <v>175</v>
      </c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/>
      <c r="BW17" s="316"/>
      <c r="BX17" s="77"/>
    </row>
    <row r="18" spans="1:77" s="9" customFormat="1" ht="15" customHeight="1">
      <c r="A18" s="373"/>
      <c r="B18" s="374"/>
      <c r="C18" s="374"/>
      <c r="D18" s="374"/>
      <c r="E18" s="375"/>
      <c r="F18" s="383" t="s">
        <v>465</v>
      </c>
      <c r="G18" s="384"/>
      <c r="H18" s="385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4"/>
      <c r="AH18" s="7"/>
      <c r="AI18" s="7"/>
      <c r="AJ18" s="1"/>
      <c r="AK18" s="8"/>
      <c r="AL18" s="1"/>
      <c r="AM18" s="1"/>
      <c r="AP18" s="70"/>
      <c r="AQ18" s="307"/>
      <c r="AR18" s="308"/>
      <c r="AS18" s="308"/>
      <c r="AT18" s="308"/>
      <c r="AU18" s="309"/>
      <c r="AV18" s="317" t="s">
        <v>465</v>
      </c>
      <c r="AW18" s="318"/>
      <c r="AX18" s="319"/>
      <c r="AY18" s="243" t="s">
        <v>254</v>
      </c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5"/>
      <c r="BX18" s="77"/>
    </row>
    <row r="19" spans="1:77" s="9" customFormat="1" ht="15" customHeight="1">
      <c r="A19" s="363" t="s">
        <v>23</v>
      </c>
      <c r="B19" s="359"/>
      <c r="C19" s="359"/>
      <c r="D19" s="359"/>
      <c r="E19" s="364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  <c r="AF19" s="365"/>
      <c r="AG19" s="366"/>
      <c r="AH19" s="7"/>
      <c r="AI19" s="7"/>
      <c r="AJ19" s="1"/>
      <c r="AK19" s="8"/>
      <c r="AL19" s="1"/>
      <c r="AM19" s="1"/>
      <c r="AP19" s="70"/>
      <c r="AQ19" s="239" t="s">
        <v>23</v>
      </c>
      <c r="AR19" s="162"/>
      <c r="AS19" s="162"/>
      <c r="AT19" s="162"/>
      <c r="AU19" s="163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240" t="s">
        <v>187</v>
      </c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1"/>
      <c r="BX19" s="77"/>
    </row>
    <row r="20" spans="1:77" s="9" customFormat="1" ht="30" customHeight="1">
      <c r="A20" s="358" t="s">
        <v>198</v>
      </c>
      <c r="B20" s="359"/>
      <c r="C20" s="359"/>
      <c r="D20" s="359"/>
      <c r="E20" s="359"/>
      <c r="F20" s="348" t="s">
        <v>17</v>
      </c>
      <c r="G20" s="354"/>
      <c r="H20" s="302"/>
      <c r="I20" s="303"/>
      <c r="J20" s="303"/>
      <c r="K20" s="303"/>
      <c r="L20" s="303"/>
      <c r="M20" s="303"/>
      <c r="N20" s="379"/>
      <c r="O20" s="348" t="s">
        <v>18</v>
      </c>
      <c r="P20" s="354"/>
      <c r="Q20" s="302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4"/>
      <c r="AH20" s="7"/>
      <c r="AI20" s="7"/>
      <c r="AJ20" s="1"/>
      <c r="AK20" s="8"/>
      <c r="AL20" s="1"/>
      <c r="AM20" s="1"/>
      <c r="AP20" s="70"/>
      <c r="AQ20" s="161" t="s">
        <v>198</v>
      </c>
      <c r="AR20" s="162"/>
      <c r="AS20" s="162"/>
      <c r="AT20" s="162"/>
      <c r="AU20" s="162"/>
      <c r="AV20" s="228" t="s">
        <v>17</v>
      </c>
      <c r="AW20" s="229"/>
      <c r="AX20" s="242" t="s">
        <v>211</v>
      </c>
      <c r="AY20" s="243"/>
      <c r="AZ20" s="243"/>
      <c r="BA20" s="243"/>
      <c r="BB20" s="243"/>
      <c r="BC20" s="243"/>
      <c r="BD20" s="244"/>
      <c r="BE20" s="228" t="s">
        <v>18</v>
      </c>
      <c r="BF20" s="229"/>
      <c r="BG20" s="242" t="s">
        <v>186</v>
      </c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5"/>
      <c r="BX20" s="77"/>
    </row>
    <row r="21" spans="1:77" s="9" customFormat="1" ht="15" customHeight="1">
      <c r="A21" s="355" t="s">
        <v>2</v>
      </c>
      <c r="B21" s="356"/>
      <c r="C21" s="356"/>
      <c r="D21" s="356"/>
      <c r="E21" s="357"/>
      <c r="F21" s="326"/>
      <c r="G21" s="327"/>
      <c r="H21" s="327"/>
      <c r="I21" s="327"/>
      <c r="J21" s="327"/>
      <c r="K21" s="327"/>
      <c r="L21" s="327"/>
      <c r="M21" s="327"/>
      <c r="N21" s="327"/>
      <c r="O21" s="97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105"/>
      <c r="AD21" s="105"/>
      <c r="AE21" s="105"/>
      <c r="AF21" s="105"/>
      <c r="AG21" s="101"/>
      <c r="AH21" s="1"/>
      <c r="AI21" s="1"/>
      <c r="AJ21" s="1"/>
      <c r="AK21" s="8"/>
      <c r="AL21" s="1"/>
      <c r="AM21" s="1"/>
      <c r="AP21" s="70"/>
      <c r="AQ21" s="246" t="s">
        <v>2</v>
      </c>
      <c r="AR21" s="247"/>
      <c r="AS21" s="247"/>
      <c r="AT21" s="247"/>
      <c r="AU21" s="248"/>
      <c r="AV21" s="230" t="s">
        <v>188</v>
      </c>
      <c r="AW21" s="231"/>
      <c r="AX21" s="231"/>
      <c r="AY21" s="231"/>
      <c r="AZ21" s="231"/>
      <c r="BA21" s="231"/>
      <c r="BB21" s="231"/>
      <c r="BC21" s="231"/>
      <c r="BD21" s="232"/>
      <c r="BE21" s="97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6"/>
      <c r="BT21" s="96"/>
      <c r="BU21" s="96"/>
      <c r="BV21" s="96"/>
      <c r="BW21" s="101"/>
      <c r="BX21" s="77"/>
    </row>
    <row r="22" spans="1:77" s="9" customFormat="1" ht="15" customHeight="1">
      <c r="A22" s="355" t="s">
        <v>197</v>
      </c>
      <c r="B22" s="356"/>
      <c r="C22" s="356"/>
      <c r="D22" s="356"/>
      <c r="E22" s="357"/>
      <c r="F22" s="326"/>
      <c r="G22" s="327"/>
      <c r="H22" s="327"/>
      <c r="I22" s="327"/>
      <c r="J22" s="327"/>
      <c r="K22" s="327"/>
      <c r="L22" s="327"/>
      <c r="M22" s="327"/>
      <c r="N22" s="327"/>
      <c r="O22" s="99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2"/>
      <c r="AH22" s="1"/>
      <c r="AI22" s="1"/>
      <c r="AJ22" s="1"/>
      <c r="AK22" s="8"/>
      <c r="AL22" s="1"/>
      <c r="AM22" s="1"/>
      <c r="AP22" s="70"/>
      <c r="AQ22" s="246" t="s">
        <v>197</v>
      </c>
      <c r="AR22" s="247"/>
      <c r="AS22" s="247"/>
      <c r="AT22" s="247"/>
      <c r="AU22" s="248"/>
      <c r="AV22" s="230" t="s">
        <v>189</v>
      </c>
      <c r="AW22" s="231"/>
      <c r="AX22" s="231"/>
      <c r="AY22" s="231"/>
      <c r="AZ22" s="231"/>
      <c r="BA22" s="231"/>
      <c r="BB22" s="231"/>
      <c r="BC22" s="231"/>
      <c r="BD22" s="231"/>
      <c r="BE22" s="99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2"/>
      <c r="BX22" s="77"/>
    </row>
    <row r="23" spans="1:77" s="9" customFormat="1" ht="15" customHeight="1" thickBot="1">
      <c r="A23" s="332" t="s">
        <v>37</v>
      </c>
      <c r="B23" s="333"/>
      <c r="C23" s="333"/>
      <c r="D23" s="333"/>
      <c r="E23" s="351"/>
      <c r="F23" s="320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2"/>
      <c r="AH23" s="1"/>
      <c r="AI23" s="1"/>
      <c r="AJ23" s="1"/>
      <c r="AK23" s="8"/>
      <c r="AL23" s="1"/>
      <c r="AM23" s="1"/>
      <c r="AP23" s="70"/>
      <c r="AQ23" s="249" t="s">
        <v>37</v>
      </c>
      <c r="AR23" s="250"/>
      <c r="AS23" s="250"/>
      <c r="AT23" s="250"/>
      <c r="AU23" s="251"/>
      <c r="AV23" s="221" t="s">
        <v>241</v>
      </c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3"/>
      <c r="BX23" s="69"/>
      <c r="BY23" s="1"/>
    </row>
    <row r="24" spans="1:77" s="9" customFormat="1" ht="15" customHeight="1">
      <c r="A24" s="103"/>
      <c r="B24" s="103"/>
      <c r="C24" s="103"/>
      <c r="D24" s="103"/>
      <c r="E24" s="10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"/>
      <c r="AI24" s="1"/>
      <c r="AJ24" s="1"/>
      <c r="AK24" s="8"/>
      <c r="AL24" s="1"/>
      <c r="AM24" s="1"/>
      <c r="AP24" s="70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60"/>
      <c r="BX24" s="69"/>
      <c r="BY24" s="1"/>
    </row>
    <row r="25" spans="1:77" s="9" customFormat="1" ht="15" customHeight="1" thickBot="1">
      <c r="A25" s="1" t="s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7"/>
      <c r="AI25" s="7"/>
      <c r="AJ25" s="1"/>
      <c r="AK25" s="8"/>
      <c r="AL25" s="1"/>
      <c r="AM25" s="1"/>
      <c r="AP25" s="70"/>
      <c r="AQ25" s="57" t="s">
        <v>22</v>
      </c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77"/>
    </row>
    <row r="26" spans="1:77" s="9" customFormat="1" ht="15" customHeight="1">
      <c r="A26" s="367" t="s">
        <v>23</v>
      </c>
      <c r="B26" s="368"/>
      <c r="C26" s="368"/>
      <c r="D26" s="368"/>
      <c r="E26" s="369"/>
      <c r="F26" s="346" t="str">
        <f>IF(AH13="","",AH13)</f>
        <v/>
      </c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60"/>
      <c r="R26" s="360"/>
      <c r="S26" s="360"/>
      <c r="T26" s="360"/>
      <c r="U26" s="360"/>
      <c r="V26" s="360"/>
      <c r="W26" s="360"/>
      <c r="X26" s="360"/>
      <c r="Y26" s="360"/>
      <c r="Z26" s="360"/>
      <c r="AA26" s="360"/>
      <c r="AB26" s="360"/>
      <c r="AC26" s="360"/>
      <c r="AD26" s="360"/>
      <c r="AE26" s="360"/>
      <c r="AF26" s="360"/>
      <c r="AG26" s="361"/>
      <c r="AH26" s="33" t="str">
        <f>F26&amp;Q26</f>
        <v/>
      </c>
      <c r="AI26" s="7"/>
      <c r="AJ26" s="1"/>
      <c r="AK26" s="8"/>
      <c r="AL26" s="1"/>
      <c r="AM26" s="1"/>
      <c r="AP26" s="70"/>
      <c r="AQ26" s="252" t="s">
        <v>23</v>
      </c>
      <c r="AR26" s="253"/>
      <c r="AS26" s="253"/>
      <c r="AT26" s="253"/>
      <c r="AU26" s="254"/>
      <c r="AV26" s="300" t="s">
        <v>208</v>
      </c>
      <c r="AW26" s="301"/>
      <c r="AX26" s="301"/>
      <c r="AY26" s="301"/>
      <c r="AZ26" s="301"/>
      <c r="BA26" s="301"/>
      <c r="BB26" s="301"/>
      <c r="BC26" s="301"/>
      <c r="BD26" s="301"/>
      <c r="BE26" s="301"/>
      <c r="BF26" s="301"/>
      <c r="BG26" s="286" t="s">
        <v>190</v>
      </c>
      <c r="BH26" s="286"/>
      <c r="BI26" s="286"/>
      <c r="BJ26" s="286"/>
      <c r="BK26" s="286"/>
      <c r="BL26" s="286"/>
      <c r="BM26" s="286"/>
      <c r="BN26" s="286"/>
      <c r="BO26" s="286"/>
      <c r="BP26" s="286"/>
      <c r="BQ26" s="286"/>
      <c r="BR26" s="286"/>
      <c r="BS26" s="286"/>
      <c r="BT26" s="286"/>
      <c r="BU26" s="286"/>
      <c r="BV26" s="286"/>
      <c r="BW26" s="287"/>
      <c r="BX26" s="77"/>
    </row>
    <row r="27" spans="1:77" s="9" customFormat="1" ht="30" customHeight="1">
      <c r="A27" s="392" t="s">
        <v>24</v>
      </c>
      <c r="B27" s="393"/>
      <c r="C27" s="393"/>
      <c r="D27" s="393"/>
      <c r="E27" s="394"/>
      <c r="F27" s="348" t="str">
        <f>IF(AH14="","",AH14)</f>
        <v/>
      </c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4"/>
      <c r="AH27" s="33" t="str">
        <f>IF(Q27="","",F27&amp;"　"&amp;Q27)</f>
        <v/>
      </c>
      <c r="AI27" s="7"/>
      <c r="AJ27" s="1"/>
      <c r="AK27" s="8"/>
      <c r="AL27" s="1"/>
      <c r="AM27" s="1"/>
      <c r="AP27" s="70"/>
      <c r="AQ27" s="288" t="s">
        <v>24</v>
      </c>
      <c r="AR27" s="289"/>
      <c r="AS27" s="289"/>
      <c r="AT27" s="289"/>
      <c r="AU27" s="290"/>
      <c r="AV27" s="228" t="s">
        <v>212</v>
      </c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43" t="s">
        <v>213</v>
      </c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5"/>
      <c r="BX27" s="77"/>
    </row>
    <row r="28" spans="1:77" s="9" customFormat="1" ht="15" customHeight="1">
      <c r="A28" s="370" t="s">
        <v>200</v>
      </c>
      <c r="B28" s="371"/>
      <c r="C28" s="371"/>
      <c r="D28" s="371"/>
      <c r="E28" s="372"/>
      <c r="F28" s="376" t="s">
        <v>177</v>
      </c>
      <c r="G28" s="377"/>
      <c r="H28" s="378"/>
      <c r="I28" s="45" t="s">
        <v>36</v>
      </c>
      <c r="J28" s="362"/>
      <c r="K28" s="362"/>
      <c r="L28" s="137" t="s">
        <v>178</v>
      </c>
      <c r="M28" s="362"/>
      <c r="N28" s="362"/>
      <c r="O28" s="362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8"/>
      <c r="AH28" s="33" t="str">
        <f>IF(J28&amp;L28&amp;M28="-","",J28&amp;L28&amp;M28)</f>
        <v/>
      </c>
      <c r="AI28" s="7"/>
      <c r="AJ28" s="1"/>
      <c r="AK28" s="8"/>
      <c r="AL28" s="1"/>
      <c r="AM28" s="1"/>
      <c r="AP28" s="70"/>
      <c r="AQ28" s="336" t="s">
        <v>200</v>
      </c>
      <c r="AR28" s="337"/>
      <c r="AS28" s="337"/>
      <c r="AT28" s="337"/>
      <c r="AU28" s="338"/>
      <c r="AV28" s="341" t="s">
        <v>177</v>
      </c>
      <c r="AW28" s="342"/>
      <c r="AX28" s="343"/>
      <c r="AY28" s="82" t="s">
        <v>36</v>
      </c>
      <c r="AZ28" s="310" t="s">
        <v>209</v>
      </c>
      <c r="BA28" s="310"/>
      <c r="BB28" s="115" t="s">
        <v>178</v>
      </c>
      <c r="BC28" s="310" t="s">
        <v>210</v>
      </c>
      <c r="BD28" s="310"/>
      <c r="BE28" s="310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4"/>
      <c r="BX28" s="77"/>
    </row>
    <row r="29" spans="1:77" s="9" customFormat="1" ht="15" customHeight="1">
      <c r="A29" s="363"/>
      <c r="B29" s="359"/>
      <c r="C29" s="359"/>
      <c r="D29" s="359"/>
      <c r="E29" s="364"/>
      <c r="F29" s="323" t="s">
        <v>179</v>
      </c>
      <c r="G29" s="324"/>
      <c r="H29" s="325"/>
      <c r="I29" s="380"/>
      <c r="J29" s="381"/>
      <c r="K29" s="381"/>
      <c r="L29" s="381"/>
      <c r="M29" s="381"/>
      <c r="N29" s="381"/>
      <c r="O29" s="381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5"/>
      <c r="AH29" s="34" t="str">
        <f>I29&amp;I30&amp;I31</f>
        <v/>
      </c>
      <c r="AI29" s="7"/>
      <c r="AJ29" s="1"/>
      <c r="AK29" s="8"/>
      <c r="AL29" s="1"/>
      <c r="AM29" s="1"/>
      <c r="AP29" s="70"/>
      <c r="AQ29" s="239"/>
      <c r="AR29" s="162"/>
      <c r="AS29" s="162"/>
      <c r="AT29" s="162"/>
      <c r="AU29" s="163"/>
      <c r="AV29" s="311" t="s">
        <v>179</v>
      </c>
      <c r="AW29" s="312"/>
      <c r="AX29" s="313"/>
      <c r="AY29" s="314" t="s">
        <v>185</v>
      </c>
      <c r="AZ29" s="315"/>
      <c r="BA29" s="315"/>
      <c r="BB29" s="315"/>
      <c r="BC29" s="315"/>
      <c r="BD29" s="315"/>
      <c r="BE29" s="315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85"/>
      <c r="BX29" s="77"/>
    </row>
    <row r="30" spans="1:77" s="9" customFormat="1" ht="15" customHeight="1">
      <c r="A30" s="363"/>
      <c r="B30" s="359"/>
      <c r="C30" s="359"/>
      <c r="D30" s="359"/>
      <c r="E30" s="364"/>
      <c r="F30" s="323" t="s">
        <v>239</v>
      </c>
      <c r="G30" s="324"/>
      <c r="H30" s="325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2"/>
      <c r="AH30" s="7"/>
      <c r="AI30" s="7"/>
      <c r="AJ30" s="1"/>
      <c r="AK30" s="8"/>
      <c r="AL30" s="1"/>
      <c r="AM30" s="1"/>
      <c r="AP30" s="70"/>
      <c r="AQ30" s="239"/>
      <c r="AR30" s="162"/>
      <c r="AS30" s="162"/>
      <c r="AT30" s="162"/>
      <c r="AU30" s="163"/>
      <c r="AV30" s="311" t="s">
        <v>239</v>
      </c>
      <c r="AW30" s="312"/>
      <c r="AX30" s="313"/>
      <c r="AY30" s="315" t="s">
        <v>175</v>
      </c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  <c r="BN30" s="315"/>
      <c r="BO30" s="315"/>
      <c r="BP30" s="315"/>
      <c r="BQ30" s="315"/>
      <c r="BR30" s="315"/>
      <c r="BS30" s="315"/>
      <c r="BT30" s="315"/>
      <c r="BU30" s="315"/>
      <c r="BV30" s="315"/>
      <c r="BW30" s="316"/>
      <c r="BX30" s="77"/>
    </row>
    <row r="31" spans="1:77" s="9" customFormat="1" ht="15" customHeight="1">
      <c r="A31" s="373"/>
      <c r="B31" s="374"/>
      <c r="C31" s="374"/>
      <c r="D31" s="374"/>
      <c r="E31" s="375"/>
      <c r="F31" s="383" t="s">
        <v>465</v>
      </c>
      <c r="G31" s="384"/>
      <c r="H31" s="385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4"/>
      <c r="AH31" s="7"/>
      <c r="AI31" s="7"/>
      <c r="AJ31" s="1"/>
      <c r="AK31" s="8"/>
      <c r="AL31" s="1"/>
      <c r="AM31" s="1"/>
      <c r="AP31" s="70"/>
      <c r="AQ31" s="307"/>
      <c r="AR31" s="308"/>
      <c r="AS31" s="308"/>
      <c r="AT31" s="308"/>
      <c r="AU31" s="309"/>
      <c r="AV31" s="317" t="s">
        <v>465</v>
      </c>
      <c r="AW31" s="318"/>
      <c r="AX31" s="319"/>
      <c r="AY31" s="243" t="s">
        <v>214</v>
      </c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5"/>
      <c r="BX31" s="77"/>
    </row>
    <row r="32" spans="1:77" s="9" customFormat="1" ht="15" customHeight="1">
      <c r="A32" s="363" t="s">
        <v>23</v>
      </c>
      <c r="B32" s="359"/>
      <c r="C32" s="359"/>
      <c r="D32" s="359"/>
      <c r="E32" s="364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365"/>
      <c r="R32" s="365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  <c r="AF32" s="365"/>
      <c r="AG32" s="366"/>
      <c r="AH32" s="1"/>
      <c r="AI32" s="1"/>
      <c r="AJ32" s="1"/>
      <c r="AK32" s="8"/>
      <c r="AL32" s="1"/>
      <c r="AM32" s="1"/>
      <c r="AP32" s="70"/>
      <c r="AQ32" s="239" t="s">
        <v>23</v>
      </c>
      <c r="AR32" s="162"/>
      <c r="AS32" s="162"/>
      <c r="AT32" s="162"/>
      <c r="AU32" s="163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240" t="s">
        <v>192</v>
      </c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1"/>
      <c r="BX32" s="77"/>
    </row>
    <row r="33" spans="1:76" s="9" customFormat="1" ht="30" customHeight="1">
      <c r="A33" s="358" t="s">
        <v>198</v>
      </c>
      <c r="B33" s="359"/>
      <c r="C33" s="359"/>
      <c r="D33" s="359"/>
      <c r="E33" s="359"/>
      <c r="F33" s="348" t="s">
        <v>17</v>
      </c>
      <c r="G33" s="354"/>
      <c r="H33" s="302"/>
      <c r="I33" s="303"/>
      <c r="J33" s="303"/>
      <c r="K33" s="303"/>
      <c r="L33" s="303"/>
      <c r="M33" s="303"/>
      <c r="N33" s="379"/>
      <c r="O33" s="348" t="s">
        <v>18</v>
      </c>
      <c r="P33" s="354"/>
      <c r="Q33" s="302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4"/>
      <c r="AH33" s="1"/>
      <c r="AI33" s="1"/>
      <c r="AJ33" s="1"/>
      <c r="AK33" s="8"/>
      <c r="AL33" s="1"/>
      <c r="AM33" s="1"/>
      <c r="AP33" s="70"/>
      <c r="AQ33" s="161" t="s">
        <v>198</v>
      </c>
      <c r="AR33" s="162"/>
      <c r="AS33" s="162"/>
      <c r="AT33" s="162"/>
      <c r="AU33" s="162"/>
      <c r="AV33" s="228" t="s">
        <v>17</v>
      </c>
      <c r="AW33" s="229"/>
      <c r="AX33" s="242" t="s">
        <v>215</v>
      </c>
      <c r="AY33" s="243"/>
      <c r="AZ33" s="243"/>
      <c r="BA33" s="243"/>
      <c r="BB33" s="243"/>
      <c r="BC33" s="243"/>
      <c r="BD33" s="244"/>
      <c r="BE33" s="228" t="s">
        <v>18</v>
      </c>
      <c r="BF33" s="229"/>
      <c r="BG33" s="242" t="s">
        <v>191</v>
      </c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5"/>
      <c r="BX33" s="77"/>
    </row>
    <row r="34" spans="1:76" s="9" customFormat="1" ht="15" customHeight="1">
      <c r="A34" s="355" t="s">
        <v>2</v>
      </c>
      <c r="B34" s="356"/>
      <c r="C34" s="356"/>
      <c r="D34" s="356"/>
      <c r="E34" s="357"/>
      <c r="F34" s="326"/>
      <c r="G34" s="327"/>
      <c r="H34" s="327"/>
      <c r="I34" s="327"/>
      <c r="J34" s="327"/>
      <c r="K34" s="327"/>
      <c r="L34" s="327"/>
      <c r="M34" s="327"/>
      <c r="N34" s="328"/>
      <c r="O34" s="97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114"/>
      <c r="AD34" s="114"/>
      <c r="AE34" s="114"/>
      <c r="AF34" s="114"/>
      <c r="AG34" s="101"/>
      <c r="AH34" s="7"/>
      <c r="AI34" s="7"/>
      <c r="AJ34" s="1"/>
      <c r="AK34" s="8"/>
      <c r="AL34" s="1"/>
      <c r="AM34" s="1"/>
      <c r="AP34" s="70"/>
      <c r="AQ34" s="246" t="s">
        <v>2</v>
      </c>
      <c r="AR34" s="247"/>
      <c r="AS34" s="247"/>
      <c r="AT34" s="247"/>
      <c r="AU34" s="248"/>
      <c r="AV34" s="230" t="s">
        <v>193</v>
      </c>
      <c r="AW34" s="231"/>
      <c r="AX34" s="231"/>
      <c r="AY34" s="231"/>
      <c r="AZ34" s="231"/>
      <c r="BA34" s="231"/>
      <c r="BB34" s="231"/>
      <c r="BC34" s="231"/>
      <c r="BD34" s="232"/>
      <c r="BE34" s="97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114"/>
      <c r="BT34" s="114"/>
      <c r="BU34" s="114"/>
      <c r="BV34" s="114"/>
      <c r="BW34" s="101"/>
      <c r="BX34" s="77"/>
    </row>
    <row r="35" spans="1:76" s="9" customFormat="1" ht="15" customHeight="1">
      <c r="A35" s="355" t="s">
        <v>197</v>
      </c>
      <c r="B35" s="356"/>
      <c r="C35" s="356"/>
      <c r="D35" s="356"/>
      <c r="E35" s="357"/>
      <c r="F35" s="326"/>
      <c r="G35" s="327"/>
      <c r="H35" s="327"/>
      <c r="I35" s="327"/>
      <c r="J35" s="327"/>
      <c r="K35" s="327"/>
      <c r="L35" s="327"/>
      <c r="M35" s="327"/>
      <c r="N35" s="327"/>
      <c r="O35" s="99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2"/>
      <c r="AH35" s="7"/>
      <c r="AI35" s="7"/>
      <c r="AJ35" s="1"/>
      <c r="AK35" s="8"/>
      <c r="AL35" s="1"/>
      <c r="AM35" s="1"/>
      <c r="AP35" s="70"/>
      <c r="AQ35" s="246" t="s">
        <v>197</v>
      </c>
      <c r="AR35" s="247"/>
      <c r="AS35" s="247"/>
      <c r="AT35" s="247"/>
      <c r="AU35" s="248"/>
      <c r="AV35" s="230" t="s">
        <v>194</v>
      </c>
      <c r="AW35" s="231"/>
      <c r="AX35" s="231"/>
      <c r="AY35" s="231"/>
      <c r="AZ35" s="231"/>
      <c r="BA35" s="231"/>
      <c r="BB35" s="231"/>
      <c r="BC35" s="231"/>
      <c r="BD35" s="231"/>
      <c r="BE35" s="99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2"/>
      <c r="BX35" s="77"/>
    </row>
    <row r="36" spans="1:76" s="9" customFormat="1" ht="15" customHeight="1" thickBot="1">
      <c r="A36" s="332" t="s">
        <v>37</v>
      </c>
      <c r="B36" s="333"/>
      <c r="C36" s="333"/>
      <c r="D36" s="333"/>
      <c r="E36" s="351"/>
      <c r="F36" s="320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2"/>
      <c r="AH36" s="7"/>
      <c r="AI36" s="7"/>
      <c r="AJ36" s="1"/>
      <c r="AK36" s="8"/>
      <c r="AL36" s="1"/>
      <c r="AM36" s="1"/>
      <c r="AP36" s="70"/>
      <c r="AQ36" s="249" t="s">
        <v>37</v>
      </c>
      <c r="AR36" s="250"/>
      <c r="AS36" s="250"/>
      <c r="AT36" s="250"/>
      <c r="AU36" s="251"/>
      <c r="AV36" s="221" t="s">
        <v>255</v>
      </c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3"/>
      <c r="BX36" s="77"/>
    </row>
    <row r="37" spans="1:76" s="9" customFormat="1" ht="15" customHeight="1" thickBo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7"/>
      <c r="AI37" s="7"/>
      <c r="AJ37" s="1"/>
      <c r="AK37" s="8"/>
      <c r="AL37" s="1"/>
      <c r="AM37" s="1"/>
      <c r="AP37" s="70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77"/>
    </row>
    <row r="38" spans="1:76" s="9" customFormat="1" ht="30" customHeight="1">
      <c r="A38" s="233" t="s">
        <v>202</v>
      </c>
      <c r="B38" s="234"/>
      <c r="C38" s="234"/>
      <c r="D38" s="234"/>
      <c r="E38" s="235"/>
      <c r="F38" s="334"/>
      <c r="G38" s="335"/>
      <c r="H38" s="335"/>
      <c r="I38" s="335"/>
      <c r="J38" s="335"/>
      <c r="K38" s="335"/>
      <c r="L38" s="335"/>
      <c r="M38" s="335"/>
      <c r="N38" s="335"/>
      <c r="O38" s="335"/>
      <c r="P38" s="305" t="s">
        <v>203</v>
      </c>
      <c r="Q38" s="306"/>
      <c r="R38" s="426" t="s">
        <v>256</v>
      </c>
      <c r="S38" s="234"/>
      <c r="T38" s="234"/>
      <c r="U38" s="234"/>
      <c r="V38" s="235"/>
      <c r="W38" s="352"/>
      <c r="X38" s="353"/>
      <c r="Y38" s="353"/>
      <c r="Z38" s="427"/>
      <c r="AA38" s="427"/>
      <c r="AB38" s="427"/>
      <c r="AC38" s="427"/>
      <c r="AD38" s="427"/>
      <c r="AE38" s="427"/>
      <c r="AF38" s="428" t="s">
        <v>203</v>
      </c>
      <c r="AG38" s="429"/>
      <c r="AH38" s="7"/>
      <c r="AI38" s="7"/>
      <c r="AJ38" s="1"/>
      <c r="AK38" s="8"/>
      <c r="AL38" s="1"/>
      <c r="AM38" s="1"/>
      <c r="AP38" s="70"/>
      <c r="AQ38" s="233" t="s">
        <v>202</v>
      </c>
      <c r="AR38" s="234"/>
      <c r="AS38" s="234"/>
      <c r="AT38" s="234"/>
      <c r="AU38" s="235"/>
      <c r="AV38" s="352">
        <v>1500</v>
      </c>
      <c r="AW38" s="353"/>
      <c r="AX38" s="353"/>
      <c r="AY38" s="353"/>
      <c r="AZ38" s="353"/>
      <c r="BA38" s="353"/>
      <c r="BB38" s="353"/>
      <c r="BC38" s="353"/>
      <c r="BD38" s="353"/>
      <c r="BE38" s="353"/>
      <c r="BF38" s="305" t="s">
        <v>203</v>
      </c>
      <c r="BG38" s="306"/>
      <c r="BH38" s="426" t="s">
        <v>256</v>
      </c>
      <c r="BI38" s="234"/>
      <c r="BJ38" s="234"/>
      <c r="BK38" s="234"/>
      <c r="BL38" s="235"/>
      <c r="BM38" s="352">
        <v>1500</v>
      </c>
      <c r="BN38" s="353"/>
      <c r="BO38" s="353"/>
      <c r="BP38" s="353"/>
      <c r="BQ38" s="353"/>
      <c r="BR38" s="353"/>
      <c r="BS38" s="353"/>
      <c r="BT38" s="353"/>
      <c r="BU38" s="353"/>
      <c r="BV38" s="432" t="s">
        <v>203</v>
      </c>
      <c r="BW38" s="433"/>
      <c r="BX38" s="77"/>
    </row>
    <row r="39" spans="1:76" s="9" customFormat="1" ht="30" customHeight="1" thickBot="1">
      <c r="A39" s="332" t="s">
        <v>259</v>
      </c>
      <c r="B39" s="333"/>
      <c r="C39" s="333"/>
      <c r="D39" s="333"/>
      <c r="E39" s="333"/>
      <c r="F39" s="236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8"/>
      <c r="R39" s="350" t="s">
        <v>257</v>
      </c>
      <c r="S39" s="333"/>
      <c r="T39" s="351"/>
      <c r="U39" s="430"/>
      <c r="V39" s="431"/>
      <c r="W39" s="431"/>
      <c r="X39" s="431"/>
      <c r="Y39" s="122" t="s">
        <v>258</v>
      </c>
      <c r="Z39" s="350" t="s">
        <v>3</v>
      </c>
      <c r="AA39" s="333"/>
      <c r="AB39" s="351"/>
      <c r="AC39" s="344"/>
      <c r="AD39" s="345"/>
      <c r="AE39" s="345"/>
      <c r="AF39" s="345"/>
      <c r="AG39" s="123" t="s">
        <v>204</v>
      </c>
      <c r="AH39" s="8"/>
      <c r="AI39" s="8"/>
      <c r="AJ39" s="1"/>
      <c r="AK39" s="8"/>
      <c r="AL39" s="1"/>
      <c r="AM39" s="1"/>
      <c r="AP39" s="70"/>
      <c r="AQ39" s="332" t="s">
        <v>259</v>
      </c>
      <c r="AR39" s="333"/>
      <c r="AS39" s="333"/>
      <c r="AT39" s="333"/>
      <c r="AU39" s="333"/>
      <c r="AV39" s="236">
        <f ca="1">DATE(YEAR(TODAY())-BK39,6,1)</f>
        <v>37773</v>
      </c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8"/>
      <c r="BH39" s="350" t="s">
        <v>257</v>
      </c>
      <c r="BI39" s="333"/>
      <c r="BJ39" s="351"/>
      <c r="BK39" s="430">
        <v>20</v>
      </c>
      <c r="BL39" s="431"/>
      <c r="BM39" s="431"/>
      <c r="BN39" s="431"/>
      <c r="BO39" s="122" t="s">
        <v>258</v>
      </c>
      <c r="BP39" s="350" t="s">
        <v>3</v>
      </c>
      <c r="BQ39" s="333"/>
      <c r="BR39" s="351"/>
      <c r="BS39" s="430">
        <v>18</v>
      </c>
      <c r="BT39" s="431"/>
      <c r="BU39" s="431"/>
      <c r="BV39" s="431"/>
      <c r="BW39" s="123" t="s">
        <v>204</v>
      </c>
      <c r="BX39" s="77"/>
    </row>
    <row r="40" spans="1:76" s="9" customFormat="1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7"/>
      <c r="AI40" s="7"/>
      <c r="AJ40" s="1"/>
      <c r="AK40" s="8"/>
      <c r="AL40" s="1"/>
      <c r="AM40" s="1"/>
      <c r="AP40" s="70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77"/>
    </row>
    <row r="41" spans="1:76" s="9" customFormat="1" ht="15" customHeight="1" thickBot="1">
      <c r="A41" s="1" t="s">
        <v>25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7"/>
      <c r="AI41" s="7"/>
      <c r="AJ41" s="1"/>
      <c r="AK41" s="8"/>
      <c r="AL41" s="1"/>
      <c r="AM41" s="1"/>
      <c r="AP41" s="70"/>
      <c r="AQ41" s="57" t="s">
        <v>25</v>
      </c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77"/>
    </row>
    <row r="42" spans="1:76" s="9" customFormat="1" ht="15" customHeight="1">
      <c r="A42" s="367" t="s">
        <v>23</v>
      </c>
      <c r="B42" s="368"/>
      <c r="C42" s="368"/>
      <c r="D42" s="368"/>
      <c r="E42" s="369"/>
      <c r="F42" s="44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1"/>
      <c r="AH42" s="7"/>
      <c r="AI42" s="7"/>
      <c r="AJ42" s="1"/>
      <c r="AK42" s="8"/>
      <c r="AL42" s="1"/>
      <c r="AM42" s="1"/>
      <c r="AP42" s="70"/>
      <c r="AQ42" s="252" t="s">
        <v>23</v>
      </c>
      <c r="AR42" s="253"/>
      <c r="AS42" s="253"/>
      <c r="AT42" s="253"/>
      <c r="AU42" s="254"/>
      <c r="AV42" s="81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286" t="s">
        <v>196</v>
      </c>
      <c r="BH42" s="286"/>
      <c r="BI42" s="286"/>
      <c r="BJ42" s="286"/>
      <c r="BK42" s="286"/>
      <c r="BL42" s="286"/>
      <c r="BM42" s="286"/>
      <c r="BN42" s="286"/>
      <c r="BO42" s="286"/>
      <c r="BP42" s="286"/>
      <c r="BQ42" s="286"/>
      <c r="BR42" s="286"/>
      <c r="BS42" s="286"/>
      <c r="BT42" s="286"/>
      <c r="BU42" s="286"/>
      <c r="BV42" s="286"/>
      <c r="BW42" s="287"/>
      <c r="BX42" s="77"/>
    </row>
    <row r="43" spans="1:76" s="9" customFormat="1" ht="30" customHeight="1">
      <c r="A43" s="373" t="s">
        <v>18</v>
      </c>
      <c r="B43" s="374"/>
      <c r="C43" s="374"/>
      <c r="D43" s="374"/>
      <c r="E43" s="375"/>
      <c r="F43" s="348" t="s">
        <v>26</v>
      </c>
      <c r="G43" s="354"/>
      <c r="H43" s="302"/>
      <c r="I43" s="303"/>
      <c r="J43" s="303"/>
      <c r="K43" s="303"/>
      <c r="L43" s="303"/>
      <c r="M43" s="303"/>
      <c r="N43" s="379"/>
      <c r="O43" s="348" t="s">
        <v>18</v>
      </c>
      <c r="P43" s="354"/>
      <c r="Q43" s="302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4"/>
      <c r="AH43" s="7"/>
      <c r="AI43" s="7"/>
      <c r="AJ43" s="1"/>
      <c r="AK43" s="8"/>
      <c r="AL43" s="1"/>
      <c r="AM43" s="1"/>
      <c r="AP43" s="70"/>
      <c r="AQ43" s="307" t="s">
        <v>18</v>
      </c>
      <c r="AR43" s="308"/>
      <c r="AS43" s="308"/>
      <c r="AT43" s="308"/>
      <c r="AU43" s="309"/>
      <c r="AV43" s="228" t="s">
        <v>26</v>
      </c>
      <c r="AW43" s="229"/>
      <c r="AX43" s="242" t="s">
        <v>216</v>
      </c>
      <c r="AY43" s="243"/>
      <c r="AZ43" s="243"/>
      <c r="BA43" s="243"/>
      <c r="BB43" s="243"/>
      <c r="BC43" s="243"/>
      <c r="BD43" s="244"/>
      <c r="BE43" s="228" t="s">
        <v>18</v>
      </c>
      <c r="BF43" s="229"/>
      <c r="BG43" s="242" t="s">
        <v>195</v>
      </c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5"/>
      <c r="BX43" s="77"/>
    </row>
    <row r="44" spans="1:76" s="9" customFormat="1" ht="15" customHeight="1">
      <c r="A44" s="355" t="s">
        <v>2</v>
      </c>
      <c r="B44" s="356"/>
      <c r="C44" s="356"/>
      <c r="D44" s="356"/>
      <c r="E44" s="357"/>
      <c r="F44" s="326"/>
      <c r="G44" s="327"/>
      <c r="H44" s="327"/>
      <c r="I44" s="327"/>
      <c r="J44" s="327"/>
      <c r="K44" s="327"/>
      <c r="L44" s="327"/>
      <c r="M44" s="327"/>
      <c r="N44" s="328"/>
      <c r="O44" s="97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105"/>
      <c r="AD44" s="105"/>
      <c r="AE44" s="105"/>
      <c r="AF44" s="105"/>
      <c r="AG44" s="101"/>
      <c r="AH44" s="7"/>
      <c r="AI44" s="7"/>
      <c r="AJ44" s="1"/>
      <c r="AK44" s="8"/>
      <c r="AL44" s="1"/>
      <c r="AM44" s="1"/>
      <c r="AP44" s="70"/>
      <c r="AQ44" s="246" t="s">
        <v>2</v>
      </c>
      <c r="AR44" s="247"/>
      <c r="AS44" s="247"/>
      <c r="AT44" s="247"/>
      <c r="AU44" s="248"/>
      <c r="AV44" s="230" t="s">
        <v>193</v>
      </c>
      <c r="AW44" s="231"/>
      <c r="AX44" s="231"/>
      <c r="AY44" s="231"/>
      <c r="AZ44" s="231"/>
      <c r="BA44" s="231"/>
      <c r="BB44" s="231"/>
      <c r="BC44" s="231"/>
      <c r="BD44" s="232"/>
      <c r="BE44" s="97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6"/>
      <c r="BT44" s="96"/>
      <c r="BU44" s="96"/>
      <c r="BV44" s="96"/>
      <c r="BW44" s="101"/>
      <c r="BX44" s="77"/>
    </row>
    <row r="45" spans="1:76" s="9" customFormat="1" ht="15" customHeight="1">
      <c r="A45" s="355" t="s">
        <v>197</v>
      </c>
      <c r="B45" s="356"/>
      <c r="C45" s="356"/>
      <c r="D45" s="356"/>
      <c r="E45" s="357"/>
      <c r="F45" s="326"/>
      <c r="G45" s="327"/>
      <c r="H45" s="327"/>
      <c r="I45" s="327"/>
      <c r="J45" s="327"/>
      <c r="K45" s="327"/>
      <c r="L45" s="327"/>
      <c r="M45" s="327"/>
      <c r="N45" s="327"/>
      <c r="O45" s="99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2"/>
      <c r="AI45" s="7"/>
      <c r="AJ45" s="1"/>
      <c r="AK45" s="8"/>
      <c r="AL45" s="1"/>
      <c r="AM45" s="1"/>
      <c r="AP45" s="70"/>
      <c r="AQ45" s="246" t="s">
        <v>197</v>
      </c>
      <c r="AR45" s="247"/>
      <c r="AS45" s="247"/>
      <c r="AT45" s="247"/>
      <c r="AU45" s="248"/>
      <c r="AV45" s="230" t="s">
        <v>194</v>
      </c>
      <c r="AW45" s="231"/>
      <c r="AX45" s="231"/>
      <c r="AY45" s="231"/>
      <c r="AZ45" s="231"/>
      <c r="BA45" s="231"/>
      <c r="BB45" s="231"/>
      <c r="BC45" s="231"/>
      <c r="BD45" s="231"/>
      <c r="BE45" s="99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2"/>
      <c r="BX45" s="77"/>
    </row>
    <row r="46" spans="1:76" ht="15" customHeight="1" thickBot="1">
      <c r="A46" s="332" t="s">
        <v>37</v>
      </c>
      <c r="B46" s="333"/>
      <c r="C46" s="333"/>
      <c r="D46" s="333"/>
      <c r="E46" s="351"/>
      <c r="F46" s="320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1"/>
      <c r="AF46" s="321"/>
      <c r="AG46" s="322"/>
      <c r="AP46" s="68"/>
      <c r="AQ46" s="249" t="s">
        <v>37</v>
      </c>
      <c r="AR46" s="250"/>
      <c r="AS46" s="250"/>
      <c r="AT46" s="250"/>
      <c r="AU46" s="251"/>
      <c r="AV46" s="221" t="s">
        <v>242</v>
      </c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3"/>
      <c r="BX46" s="69"/>
    </row>
    <row r="47" spans="1:76" ht="15" customHeight="1">
      <c r="AP47" s="68"/>
      <c r="AQ47" s="61"/>
      <c r="AR47" s="62"/>
      <c r="AS47" s="62"/>
      <c r="AT47" s="62"/>
      <c r="AU47" s="62"/>
      <c r="AV47" s="62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60"/>
      <c r="BX47" s="69"/>
    </row>
    <row r="48" spans="1:76" ht="15" customHeight="1">
      <c r="AP48" s="68"/>
      <c r="AQ48" s="61"/>
      <c r="AR48" s="62"/>
      <c r="AS48" s="62"/>
      <c r="AT48" s="62"/>
      <c r="AU48" s="62"/>
      <c r="AV48" s="62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60"/>
      <c r="BX48" s="69"/>
    </row>
    <row r="49" spans="1:76" ht="15" customHeight="1" thickBot="1">
      <c r="A49" s="1" t="s">
        <v>5</v>
      </c>
      <c r="AG49" s="36"/>
      <c r="AH49" s="33">
        <f>COUNTIF(AH52:AH137,1)</f>
        <v>0</v>
      </c>
      <c r="AP49" s="68"/>
      <c r="AQ49" s="57" t="s">
        <v>5</v>
      </c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60"/>
      <c r="BX49" s="69"/>
    </row>
    <row r="50" spans="1:76" ht="15" customHeight="1">
      <c r="A50" s="329" t="s">
        <v>8</v>
      </c>
      <c r="B50" s="330"/>
      <c r="C50" s="330"/>
      <c r="D50" s="330"/>
      <c r="E50" s="330"/>
      <c r="F50" s="331"/>
      <c r="G50" s="329" t="s">
        <v>9</v>
      </c>
      <c r="H50" s="330"/>
      <c r="I50" s="330"/>
      <c r="J50" s="330"/>
      <c r="K50" s="330"/>
      <c r="L50" s="330"/>
      <c r="M50" s="331"/>
      <c r="N50" s="124" t="s">
        <v>13</v>
      </c>
      <c r="O50" s="128"/>
      <c r="P50" s="128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224" t="s">
        <v>27</v>
      </c>
      <c r="AG50" s="225"/>
      <c r="AP50" s="68"/>
      <c r="AQ50" s="329" t="s">
        <v>8</v>
      </c>
      <c r="AR50" s="330"/>
      <c r="AS50" s="330"/>
      <c r="AT50" s="330"/>
      <c r="AU50" s="330"/>
      <c r="AV50" s="331"/>
      <c r="AW50" s="329" t="s">
        <v>9</v>
      </c>
      <c r="AX50" s="330"/>
      <c r="AY50" s="330"/>
      <c r="AZ50" s="330"/>
      <c r="BA50" s="330"/>
      <c r="BB50" s="330"/>
      <c r="BC50" s="331"/>
      <c r="BD50" s="124" t="s">
        <v>13</v>
      </c>
      <c r="BE50" s="128"/>
      <c r="BF50" s="128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224" t="s">
        <v>27</v>
      </c>
      <c r="BW50" s="225"/>
      <c r="BX50" s="69"/>
    </row>
    <row r="51" spans="1:76" ht="15" customHeight="1">
      <c r="A51" s="179" t="s">
        <v>6</v>
      </c>
      <c r="B51" s="180"/>
      <c r="C51" s="329" t="s">
        <v>7</v>
      </c>
      <c r="D51" s="330"/>
      <c r="E51" s="330"/>
      <c r="F51" s="331"/>
      <c r="G51" s="179" t="s">
        <v>6</v>
      </c>
      <c r="H51" s="180"/>
      <c r="I51" s="329" t="s">
        <v>7</v>
      </c>
      <c r="J51" s="330"/>
      <c r="K51" s="330"/>
      <c r="L51" s="330"/>
      <c r="M51" s="331"/>
      <c r="N51" s="126"/>
      <c r="O51" s="129"/>
      <c r="P51" s="129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226"/>
      <c r="AG51" s="227"/>
      <c r="AL51" s="138"/>
      <c r="AM51" s="138"/>
      <c r="AP51" s="68"/>
      <c r="AQ51" s="179" t="s">
        <v>6</v>
      </c>
      <c r="AR51" s="180"/>
      <c r="AS51" s="329" t="s">
        <v>7</v>
      </c>
      <c r="AT51" s="330"/>
      <c r="AU51" s="330"/>
      <c r="AV51" s="331"/>
      <c r="AW51" s="179" t="s">
        <v>6</v>
      </c>
      <c r="AX51" s="180"/>
      <c r="AY51" s="329" t="s">
        <v>7</v>
      </c>
      <c r="AZ51" s="330"/>
      <c r="BA51" s="330"/>
      <c r="BB51" s="330"/>
      <c r="BC51" s="331"/>
      <c r="BD51" s="126"/>
      <c r="BE51" s="129"/>
      <c r="BF51" s="129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226"/>
      <c r="BW51" s="227"/>
      <c r="BX51" s="69"/>
    </row>
    <row r="52" spans="1:76" ht="15" customHeight="1">
      <c r="A52" s="185">
        <v>1</v>
      </c>
      <c r="B52" s="186"/>
      <c r="C52" s="152" t="s">
        <v>260</v>
      </c>
      <c r="D52" s="153"/>
      <c r="E52" s="153"/>
      <c r="F52" s="154"/>
      <c r="G52" s="339">
        <v>1</v>
      </c>
      <c r="H52" s="340"/>
      <c r="I52" s="152" t="s">
        <v>261</v>
      </c>
      <c r="J52" s="153"/>
      <c r="K52" s="153"/>
      <c r="L52" s="153"/>
      <c r="M52" s="154"/>
      <c r="N52" s="155" t="s">
        <v>267</v>
      </c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216"/>
      <c r="AG52" s="217"/>
      <c r="AH52" s="51" t="str">
        <f t="shared" ref="AH52:AH96" si="0">IF(AF52="","",VLOOKUP(AF52,$G$240:$Q$240,11,FALSE))</f>
        <v/>
      </c>
      <c r="AI52" s="51">
        <f>$AJ52*1000+AK52</f>
        <v>1001</v>
      </c>
      <c r="AJ52" s="51">
        <f t="shared" ref="AJ52:AJ96" si="1">IF(A52="",AJ51,A52)</f>
        <v>1</v>
      </c>
      <c r="AK52" s="51">
        <f t="shared" ref="AK52:AK96" si="2">G52</f>
        <v>1</v>
      </c>
      <c r="AL52" s="51" t="str">
        <f t="shared" ref="AL52:AL96" si="3">IF(COUNTIFS($AJ$52:$AJ$136,AJ52,$AF$52:$AF$136,"○")&gt;0,AJ52,"")</f>
        <v/>
      </c>
      <c r="AM52" s="51" t="str">
        <f t="shared" ref="AM52:AM96" si="4">IF(AF52="","",AI52)</f>
        <v/>
      </c>
      <c r="AP52" s="68"/>
      <c r="AQ52" s="185">
        <v>1</v>
      </c>
      <c r="AR52" s="186"/>
      <c r="AS52" s="152" t="s">
        <v>260</v>
      </c>
      <c r="AT52" s="153"/>
      <c r="AU52" s="153"/>
      <c r="AV52" s="154"/>
      <c r="AW52" s="339">
        <v>1</v>
      </c>
      <c r="AX52" s="340"/>
      <c r="AY52" s="152" t="s">
        <v>261</v>
      </c>
      <c r="AZ52" s="153"/>
      <c r="BA52" s="153"/>
      <c r="BB52" s="153"/>
      <c r="BC52" s="154"/>
      <c r="BD52" s="155" t="s">
        <v>267</v>
      </c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216" t="s">
        <v>29</v>
      </c>
      <c r="BW52" s="217"/>
      <c r="BX52" s="69"/>
    </row>
    <row r="53" spans="1:76" ht="15" customHeight="1">
      <c r="A53" s="187"/>
      <c r="B53" s="188"/>
      <c r="C53" s="155"/>
      <c r="D53" s="156"/>
      <c r="E53" s="156"/>
      <c r="F53" s="157"/>
      <c r="G53" s="179">
        <v>2</v>
      </c>
      <c r="H53" s="180"/>
      <c r="I53" s="171" t="s">
        <v>262</v>
      </c>
      <c r="J53" s="172"/>
      <c r="K53" s="172"/>
      <c r="L53" s="172"/>
      <c r="M53" s="181"/>
      <c r="N53" s="171" t="s">
        <v>268</v>
      </c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216"/>
      <c r="AG53" s="217"/>
      <c r="AH53" s="51" t="str">
        <f t="shared" si="0"/>
        <v/>
      </c>
      <c r="AI53" s="51">
        <f t="shared" ref="AI53:AI74" si="5">$AJ53*1000+AK53</f>
        <v>1002</v>
      </c>
      <c r="AJ53" s="51">
        <f t="shared" si="1"/>
        <v>1</v>
      </c>
      <c r="AK53" s="51">
        <f t="shared" si="2"/>
        <v>2</v>
      </c>
      <c r="AL53" s="51" t="str">
        <f t="shared" si="3"/>
        <v/>
      </c>
      <c r="AM53" s="51" t="str">
        <f t="shared" si="4"/>
        <v/>
      </c>
      <c r="AP53" s="68"/>
      <c r="AQ53" s="187"/>
      <c r="AR53" s="188"/>
      <c r="AS53" s="155"/>
      <c r="AT53" s="156"/>
      <c r="AU53" s="156"/>
      <c r="AV53" s="157"/>
      <c r="AW53" s="179">
        <v>2</v>
      </c>
      <c r="AX53" s="180"/>
      <c r="AY53" s="171" t="s">
        <v>262</v>
      </c>
      <c r="AZ53" s="172"/>
      <c r="BA53" s="172"/>
      <c r="BB53" s="172"/>
      <c r="BC53" s="181"/>
      <c r="BD53" s="171" t="s">
        <v>268</v>
      </c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216" t="s">
        <v>29</v>
      </c>
      <c r="BW53" s="217"/>
      <c r="BX53" s="69"/>
    </row>
    <row r="54" spans="1:76" ht="15" customHeight="1">
      <c r="A54" s="187"/>
      <c r="B54" s="188"/>
      <c r="C54" s="155"/>
      <c r="D54" s="156"/>
      <c r="E54" s="156"/>
      <c r="F54" s="157"/>
      <c r="G54" s="179">
        <v>3</v>
      </c>
      <c r="H54" s="180"/>
      <c r="I54" s="171" t="s">
        <v>263</v>
      </c>
      <c r="J54" s="172"/>
      <c r="K54" s="172"/>
      <c r="L54" s="172"/>
      <c r="M54" s="181"/>
      <c r="N54" s="171" t="s">
        <v>443</v>
      </c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216"/>
      <c r="AG54" s="217"/>
      <c r="AH54" s="51" t="str">
        <f t="shared" si="0"/>
        <v/>
      </c>
      <c r="AI54" s="51">
        <f t="shared" si="5"/>
        <v>1003</v>
      </c>
      <c r="AJ54" s="51">
        <f t="shared" si="1"/>
        <v>1</v>
      </c>
      <c r="AK54" s="51">
        <f t="shared" si="2"/>
        <v>3</v>
      </c>
      <c r="AL54" s="51" t="str">
        <f t="shared" si="3"/>
        <v/>
      </c>
      <c r="AM54" s="51" t="str">
        <f t="shared" si="4"/>
        <v/>
      </c>
      <c r="AP54" s="68"/>
      <c r="AQ54" s="187"/>
      <c r="AR54" s="188"/>
      <c r="AS54" s="155"/>
      <c r="AT54" s="156"/>
      <c r="AU54" s="156"/>
      <c r="AV54" s="157"/>
      <c r="AW54" s="179">
        <v>3</v>
      </c>
      <c r="AX54" s="180"/>
      <c r="AY54" s="171" t="s">
        <v>263</v>
      </c>
      <c r="AZ54" s="172"/>
      <c r="BA54" s="172"/>
      <c r="BB54" s="172"/>
      <c r="BC54" s="181"/>
      <c r="BD54" s="171" t="s">
        <v>443</v>
      </c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216"/>
      <c r="BW54" s="217"/>
      <c r="BX54" s="69"/>
    </row>
    <row r="55" spans="1:76" ht="15" customHeight="1">
      <c r="A55" s="187"/>
      <c r="B55" s="188"/>
      <c r="C55" s="155"/>
      <c r="D55" s="156"/>
      <c r="E55" s="156"/>
      <c r="F55" s="157"/>
      <c r="G55" s="179">
        <v>4</v>
      </c>
      <c r="H55" s="180"/>
      <c r="I55" s="171" t="s">
        <v>264</v>
      </c>
      <c r="J55" s="172"/>
      <c r="K55" s="172"/>
      <c r="L55" s="172"/>
      <c r="M55" s="181"/>
      <c r="N55" s="171" t="s">
        <v>269</v>
      </c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216"/>
      <c r="AG55" s="217"/>
      <c r="AH55" s="51" t="str">
        <f t="shared" si="0"/>
        <v/>
      </c>
      <c r="AI55" s="51">
        <f t="shared" si="5"/>
        <v>1004</v>
      </c>
      <c r="AJ55" s="51">
        <f t="shared" si="1"/>
        <v>1</v>
      </c>
      <c r="AK55" s="51">
        <f t="shared" si="2"/>
        <v>4</v>
      </c>
      <c r="AL55" s="51" t="str">
        <f t="shared" si="3"/>
        <v/>
      </c>
      <c r="AM55" s="51" t="str">
        <f t="shared" si="4"/>
        <v/>
      </c>
      <c r="AP55" s="68"/>
      <c r="AQ55" s="187"/>
      <c r="AR55" s="188"/>
      <c r="AS55" s="155"/>
      <c r="AT55" s="156"/>
      <c r="AU55" s="156"/>
      <c r="AV55" s="157"/>
      <c r="AW55" s="179">
        <v>4</v>
      </c>
      <c r="AX55" s="180"/>
      <c r="AY55" s="171" t="s">
        <v>264</v>
      </c>
      <c r="AZ55" s="172"/>
      <c r="BA55" s="172"/>
      <c r="BB55" s="172"/>
      <c r="BC55" s="181"/>
      <c r="BD55" s="171" t="s">
        <v>269</v>
      </c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216"/>
      <c r="BW55" s="217"/>
      <c r="BX55" s="69"/>
    </row>
    <row r="56" spans="1:76" ht="15" customHeight="1">
      <c r="A56" s="187"/>
      <c r="B56" s="188"/>
      <c r="C56" s="155"/>
      <c r="D56" s="156"/>
      <c r="E56" s="156"/>
      <c r="F56" s="157"/>
      <c r="G56" s="179">
        <v>5</v>
      </c>
      <c r="H56" s="180"/>
      <c r="I56" s="171" t="s">
        <v>265</v>
      </c>
      <c r="J56" s="172"/>
      <c r="K56" s="172"/>
      <c r="L56" s="172"/>
      <c r="M56" s="181"/>
      <c r="N56" s="171" t="s">
        <v>270</v>
      </c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216"/>
      <c r="AG56" s="217"/>
      <c r="AH56" s="51" t="str">
        <f t="shared" si="0"/>
        <v/>
      </c>
      <c r="AI56" s="51">
        <f t="shared" si="5"/>
        <v>1005</v>
      </c>
      <c r="AJ56" s="51">
        <f t="shared" si="1"/>
        <v>1</v>
      </c>
      <c r="AK56" s="51">
        <f t="shared" si="2"/>
        <v>5</v>
      </c>
      <c r="AL56" s="51" t="str">
        <f t="shared" si="3"/>
        <v/>
      </c>
      <c r="AM56" s="51" t="str">
        <f t="shared" si="4"/>
        <v/>
      </c>
      <c r="AP56" s="68"/>
      <c r="AQ56" s="187"/>
      <c r="AR56" s="188"/>
      <c r="AS56" s="155"/>
      <c r="AT56" s="156"/>
      <c r="AU56" s="156"/>
      <c r="AV56" s="157"/>
      <c r="AW56" s="179">
        <v>5</v>
      </c>
      <c r="AX56" s="180"/>
      <c r="AY56" s="171" t="s">
        <v>265</v>
      </c>
      <c r="AZ56" s="172"/>
      <c r="BA56" s="172"/>
      <c r="BB56" s="172"/>
      <c r="BC56" s="181"/>
      <c r="BD56" s="171" t="s">
        <v>270</v>
      </c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216"/>
      <c r="BW56" s="217"/>
      <c r="BX56" s="69"/>
    </row>
    <row r="57" spans="1:76" ht="15" customHeight="1">
      <c r="A57" s="189"/>
      <c r="B57" s="190"/>
      <c r="C57" s="158"/>
      <c r="D57" s="159"/>
      <c r="E57" s="159"/>
      <c r="F57" s="160"/>
      <c r="G57" s="179">
        <v>6</v>
      </c>
      <c r="H57" s="180"/>
      <c r="I57" s="171" t="s">
        <v>266</v>
      </c>
      <c r="J57" s="172"/>
      <c r="K57" s="172"/>
      <c r="L57" s="172"/>
      <c r="M57" s="181"/>
      <c r="N57" s="171" t="s">
        <v>271</v>
      </c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216"/>
      <c r="AG57" s="217"/>
      <c r="AH57" s="51" t="str">
        <f t="shared" si="0"/>
        <v/>
      </c>
      <c r="AI57" s="51">
        <f t="shared" si="5"/>
        <v>1006</v>
      </c>
      <c r="AJ57" s="51">
        <f t="shared" si="1"/>
        <v>1</v>
      </c>
      <c r="AK57" s="51">
        <f t="shared" si="2"/>
        <v>6</v>
      </c>
      <c r="AL57" s="51" t="str">
        <f t="shared" si="3"/>
        <v/>
      </c>
      <c r="AM57" s="51" t="str">
        <f t="shared" si="4"/>
        <v/>
      </c>
      <c r="AP57" s="68"/>
      <c r="AQ57" s="189"/>
      <c r="AR57" s="190"/>
      <c r="AS57" s="158"/>
      <c r="AT57" s="159"/>
      <c r="AU57" s="159"/>
      <c r="AV57" s="160"/>
      <c r="AW57" s="179">
        <v>6</v>
      </c>
      <c r="AX57" s="180"/>
      <c r="AY57" s="171" t="s">
        <v>266</v>
      </c>
      <c r="AZ57" s="172"/>
      <c r="BA57" s="172"/>
      <c r="BB57" s="172"/>
      <c r="BC57" s="181"/>
      <c r="BD57" s="171" t="s">
        <v>271</v>
      </c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216"/>
      <c r="BW57" s="217"/>
      <c r="BX57" s="69"/>
    </row>
    <row r="58" spans="1:76" ht="15" customHeight="1">
      <c r="A58" s="185">
        <v>2</v>
      </c>
      <c r="B58" s="186"/>
      <c r="C58" s="152" t="s">
        <v>272</v>
      </c>
      <c r="D58" s="153"/>
      <c r="E58" s="153"/>
      <c r="F58" s="154"/>
      <c r="G58" s="179">
        <v>1</v>
      </c>
      <c r="H58" s="180"/>
      <c r="I58" s="171" t="s">
        <v>273</v>
      </c>
      <c r="J58" s="172"/>
      <c r="K58" s="172"/>
      <c r="L58" s="172"/>
      <c r="M58" s="181"/>
      <c r="N58" s="171" t="s">
        <v>275</v>
      </c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216"/>
      <c r="AG58" s="217"/>
      <c r="AH58" s="51" t="str">
        <f t="shared" si="0"/>
        <v/>
      </c>
      <c r="AI58" s="51">
        <f t="shared" si="5"/>
        <v>2001</v>
      </c>
      <c r="AJ58" s="51">
        <f t="shared" si="1"/>
        <v>2</v>
      </c>
      <c r="AK58" s="51">
        <f t="shared" si="2"/>
        <v>1</v>
      </c>
      <c r="AL58" s="51" t="str">
        <f t="shared" si="3"/>
        <v/>
      </c>
      <c r="AM58" s="51" t="str">
        <f t="shared" si="4"/>
        <v/>
      </c>
      <c r="AP58" s="68"/>
      <c r="AQ58" s="185">
        <v>2</v>
      </c>
      <c r="AR58" s="186"/>
      <c r="AS58" s="152" t="s">
        <v>272</v>
      </c>
      <c r="AT58" s="153"/>
      <c r="AU58" s="153"/>
      <c r="AV58" s="154"/>
      <c r="AW58" s="179">
        <v>1</v>
      </c>
      <c r="AX58" s="180"/>
      <c r="AY58" s="171" t="s">
        <v>273</v>
      </c>
      <c r="AZ58" s="172"/>
      <c r="BA58" s="172"/>
      <c r="BB58" s="172"/>
      <c r="BC58" s="181"/>
      <c r="BD58" s="171" t="s">
        <v>275</v>
      </c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216" t="s">
        <v>29</v>
      </c>
      <c r="BW58" s="217"/>
      <c r="BX58" s="69"/>
    </row>
    <row r="59" spans="1:76" ht="15" customHeight="1">
      <c r="A59" s="189"/>
      <c r="B59" s="190"/>
      <c r="C59" s="158"/>
      <c r="D59" s="159"/>
      <c r="E59" s="159"/>
      <c r="F59" s="160"/>
      <c r="G59" s="179">
        <v>2</v>
      </c>
      <c r="H59" s="180"/>
      <c r="I59" s="171" t="s">
        <v>274</v>
      </c>
      <c r="J59" s="172"/>
      <c r="K59" s="172"/>
      <c r="L59" s="172"/>
      <c r="M59" s="181"/>
      <c r="N59" s="171" t="s">
        <v>276</v>
      </c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216"/>
      <c r="AG59" s="217"/>
      <c r="AH59" s="51" t="str">
        <f t="shared" si="0"/>
        <v/>
      </c>
      <c r="AI59" s="51">
        <f t="shared" si="5"/>
        <v>2002</v>
      </c>
      <c r="AJ59" s="51">
        <f t="shared" si="1"/>
        <v>2</v>
      </c>
      <c r="AK59" s="51">
        <f t="shared" si="2"/>
        <v>2</v>
      </c>
      <c r="AL59" s="51" t="str">
        <f t="shared" si="3"/>
        <v/>
      </c>
      <c r="AM59" s="51" t="str">
        <f t="shared" si="4"/>
        <v/>
      </c>
      <c r="AP59" s="68"/>
      <c r="AQ59" s="189"/>
      <c r="AR59" s="190"/>
      <c r="AS59" s="158"/>
      <c r="AT59" s="159"/>
      <c r="AU59" s="159"/>
      <c r="AV59" s="160"/>
      <c r="AW59" s="179">
        <v>2</v>
      </c>
      <c r="AX59" s="180"/>
      <c r="AY59" s="171" t="s">
        <v>274</v>
      </c>
      <c r="AZ59" s="172"/>
      <c r="BA59" s="172"/>
      <c r="BB59" s="172"/>
      <c r="BC59" s="181"/>
      <c r="BD59" s="171" t="s">
        <v>276</v>
      </c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216" t="s">
        <v>29</v>
      </c>
      <c r="BW59" s="217"/>
      <c r="BX59" s="69"/>
    </row>
    <row r="60" spans="1:76" ht="15" customHeight="1">
      <c r="A60" s="185">
        <v>3</v>
      </c>
      <c r="B60" s="186"/>
      <c r="C60" s="152" t="s">
        <v>277</v>
      </c>
      <c r="D60" s="153"/>
      <c r="E60" s="153"/>
      <c r="F60" s="154"/>
      <c r="G60" s="179">
        <v>1</v>
      </c>
      <c r="H60" s="180"/>
      <c r="I60" s="171" t="s">
        <v>278</v>
      </c>
      <c r="J60" s="172"/>
      <c r="K60" s="172"/>
      <c r="L60" s="172"/>
      <c r="M60" s="181"/>
      <c r="N60" s="171" t="s">
        <v>289</v>
      </c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216"/>
      <c r="AG60" s="217"/>
      <c r="AH60" s="51" t="str">
        <f t="shared" si="0"/>
        <v/>
      </c>
      <c r="AI60" s="51">
        <f t="shared" si="5"/>
        <v>3001</v>
      </c>
      <c r="AJ60" s="51">
        <f t="shared" si="1"/>
        <v>3</v>
      </c>
      <c r="AK60" s="51">
        <f t="shared" si="2"/>
        <v>1</v>
      </c>
      <c r="AL60" s="51" t="str">
        <f t="shared" si="3"/>
        <v/>
      </c>
      <c r="AM60" s="51" t="str">
        <f t="shared" si="4"/>
        <v/>
      </c>
      <c r="AP60" s="68"/>
      <c r="AQ60" s="185">
        <v>3</v>
      </c>
      <c r="AR60" s="186"/>
      <c r="AS60" s="152" t="s">
        <v>277</v>
      </c>
      <c r="AT60" s="153"/>
      <c r="AU60" s="153"/>
      <c r="AV60" s="154"/>
      <c r="AW60" s="179">
        <v>1</v>
      </c>
      <c r="AX60" s="180"/>
      <c r="AY60" s="171" t="s">
        <v>278</v>
      </c>
      <c r="AZ60" s="172"/>
      <c r="BA60" s="172"/>
      <c r="BB60" s="172"/>
      <c r="BC60" s="181"/>
      <c r="BD60" s="171" t="s">
        <v>289</v>
      </c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216"/>
      <c r="BW60" s="217"/>
      <c r="BX60" s="69"/>
    </row>
    <row r="61" spans="1:76" ht="15" customHeight="1">
      <c r="A61" s="187"/>
      <c r="B61" s="188"/>
      <c r="C61" s="155"/>
      <c r="D61" s="156"/>
      <c r="E61" s="156"/>
      <c r="F61" s="157"/>
      <c r="G61" s="179">
        <v>2</v>
      </c>
      <c r="H61" s="180"/>
      <c r="I61" s="171" t="s">
        <v>279</v>
      </c>
      <c r="J61" s="172"/>
      <c r="K61" s="172"/>
      <c r="L61" s="172"/>
      <c r="M61" s="181"/>
      <c r="N61" s="171" t="s">
        <v>284</v>
      </c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216"/>
      <c r="AG61" s="217"/>
      <c r="AH61" s="51" t="str">
        <f t="shared" si="0"/>
        <v/>
      </c>
      <c r="AI61" s="51">
        <f t="shared" si="5"/>
        <v>3002</v>
      </c>
      <c r="AJ61" s="51">
        <f t="shared" si="1"/>
        <v>3</v>
      </c>
      <c r="AK61" s="51">
        <f t="shared" si="2"/>
        <v>2</v>
      </c>
      <c r="AL61" s="51" t="str">
        <f t="shared" si="3"/>
        <v/>
      </c>
      <c r="AM61" s="51" t="str">
        <f t="shared" si="4"/>
        <v/>
      </c>
      <c r="AP61" s="68"/>
      <c r="AQ61" s="187"/>
      <c r="AR61" s="188"/>
      <c r="AS61" s="155"/>
      <c r="AT61" s="156"/>
      <c r="AU61" s="156"/>
      <c r="AV61" s="157"/>
      <c r="AW61" s="179">
        <v>2</v>
      </c>
      <c r="AX61" s="180"/>
      <c r="AY61" s="171" t="s">
        <v>279</v>
      </c>
      <c r="AZ61" s="172"/>
      <c r="BA61" s="172"/>
      <c r="BB61" s="172"/>
      <c r="BC61" s="181"/>
      <c r="BD61" s="171" t="s">
        <v>284</v>
      </c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216"/>
      <c r="BW61" s="217"/>
      <c r="BX61" s="69"/>
    </row>
    <row r="62" spans="1:76" ht="15" customHeight="1">
      <c r="A62" s="187"/>
      <c r="B62" s="188"/>
      <c r="C62" s="155"/>
      <c r="D62" s="156"/>
      <c r="E62" s="156"/>
      <c r="F62" s="157"/>
      <c r="G62" s="179">
        <v>3</v>
      </c>
      <c r="H62" s="180"/>
      <c r="I62" s="171" t="s">
        <v>280</v>
      </c>
      <c r="J62" s="172"/>
      <c r="K62" s="172"/>
      <c r="L62" s="172"/>
      <c r="M62" s="181"/>
      <c r="N62" s="171" t="s">
        <v>285</v>
      </c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216"/>
      <c r="AG62" s="217"/>
      <c r="AH62" s="51" t="str">
        <f t="shared" si="0"/>
        <v/>
      </c>
      <c r="AI62" s="51">
        <f t="shared" si="5"/>
        <v>3003</v>
      </c>
      <c r="AJ62" s="51">
        <f t="shared" si="1"/>
        <v>3</v>
      </c>
      <c r="AK62" s="51">
        <f t="shared" si="2"/>
        <v>3</v>
      </c>
      <c r="AL62" s="51" t="str">
        <f t="shared" si="3"/>
        <v/>
      </c>
      <c r="AM62" s="51" t="str">
        <f t="shared" si="4"/>
        <v/>
      </c>
      <c r="AP62" s="68"/>
      <c r="AQ62" s="187"/>
      <c r="AR62" s="188"/>
      <c r="AS62" s="155"/>
      <c r="AT62" s="156"/>
      <c r="AU62" s="156"/>
      <c r="AV62" s="157"/>
      <c r="AW62" s="179">
        <v>3</v>
      </c>
      <c r="AX62" s="180"/>
      <c r="AY62" s="171" t="s">
        <v>280</v>
      </c>
      <c r="AZ62" s="172"/>
      <c r="BA62" s="172"/>
      <c r="BB62" s="172"/>
      <c r="BC62" s="181"/>
      <c r="BD62" s="171" t="s">
        <v>285</v>
      </c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216"/>
      <c r="BW62" s="217"/>
      <c r="BX62" s="69"/>
    </row>
    <row r="63" spans="1:76" ht="15" customHeight="1">
      <c r="A63" s="187"/>
      <c r="B63" s="188"/>
      <c r="C63" s="155"/>
      <c r="D63" s="156"/>
      <c r="E63" s="156"/>
      <c r="F63" s="157"/>
      <c r="G63" s="179">
        <v>4</v>
      </c>
      <c r="H63" s="180"/>
      <c r="I63" s="171" t="s">
        <v>281</v>
      </c>
      <c r="J63" s="172"/>
      <c r="K63" s="172"/>
      <c r="L63" s="172"/>
      <c r="M63" s="181"/>
      <c r="N63" s="171" t="s">
        <v>286</v>
      </c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216"/>
      <c r="AG63" s="217"/>
      <c r="AH63" s="51" t="str">
        <f t="shared" si="0"/>
        <v/>
      </c>
      <c r="AI63" s="51">
        <f t="shared" si="5"/>
        <v>3004</v>
      </c>
      <c r="AJ63" s="51">
        <f t="shared" si="1"/>
        <v>3</v>
      </c>
      <c r="AK63" s="51">
        <f t="shared" si="2"/>
        <v>4</v>
      </c>
      <c r="AL63" s="51" t="str">
        <f t="shared" si="3"/>
        <v/>
      </c>
      <c r="AM63" s="51" t="str">
        <f t="shared" si="4"/>
        <v/>
      </c>
      <c r="AP63" s="68"/>
      <c r="AQ63" s="187"/>
      <c r="AR63" s="188"/>
      <c r="AS63" s="155"/>
      <c r="AT63" s="156"/>
      <c r="AU63" s="156"/>
      <c r="AV63" s="157"/>
      <c r="AW63" s="179">
        <v>4</v>
      </c>
      <c r="AX63" s="180"/>
      <c r="AY63" s="171" t="s">
        <v>281</v>
      </c>
      <c r="AZ63" s="172"/>
      <c r="BA63" s="172"/>
      <c r="BB63" s="172"/>
      <c r="BC63" s="181"/>
      <c r="BD63" s="171" t="s">
        <v>286</v>
      </c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216"/>
      <c r="BW63" s="217"/>
      <c r="BX63" s="69"/>
    </row>
    <row r="64" spans="1:76" ht="15" customHeight="1">
      <c r="A64" s="187"/>
      <c r="B64" s="188"/>
      <c r="C64" s="155"/>
      <c r="D64" s="156"/>
      <c r="E64" s="156"/>
      <c r="F64" s="157"/>
      <c r="G64" s="179">
        <v>5</v>
      </c>
      <c r="H64" s="180"/>
      <c r="I64" s="171" t="s">
        <v>282</v>
      </c>
      <c r="J64" s="172"/>
      <c r="K64" s="172"/>
      <c r="L64" s="172"/>
      <c r="M64" s="181"/>
      <c r="N64" s="171" t="s">
        <v>287</v>
      </c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216"/>
      <c r="AG64" s="217"/>
      <c r="AH64" s="51" t="str">
        <f t="shared" si="0"/>
        <v/>
      </c>
      <c r="AI64" s="51">
        <f t="shared" si="5"/>
        <v>3005</v>
      </c>
      <c r="AJ64" s="51">
        <f t="shared" si="1"/>
        <v>3</v>
      </c>
      <c r="AK64" s="51">
        <f t="shared" si="2"/>
        <v>5</v>
      </c>
      <c r="AL64" s="51" t="str">
        <f t="shared" si="3"/>
        <v/>
      </c>
      <c r="AM64" s="51" t="str">
        <f t="shared" si="4"/>
        <v/>
      </c>
      <c r="AP64" s="68"/>
      <c r="AQ64" s="187"/>
      <c r="AR64" s="188"/>
      <c r="AS64" s="155"/>
      <c r="AT64" s="156"/>
      <c r="AU64" s="156"/>
      <c r="AV64" s="157"/>
      <c r="AW64" s="179">
        <v>5</v>
      </c>
      <c r="AX64" s="180"/>
      <c r="AY64" s="171" t="s">
        <v>282</v>
      </c>
      <c r="AZ64" s="172"/>
      <c r="BA64" s="172"/>
      <c r="BB64" s="172"/>
      <c r="BC64" s="181"/>
      <c r="BD64" s="171" t="s">
        <v>287</v>
      </c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216"/>
      <c r="BW64" s="217"/>
      <c r="BX64" s="69"/>
    </row>
    <row r="65" spans="1:76" ht="15" customHeight="1">
      <c r="A65" s="189"/>
      <c r="B65" s="190"/>
      <c r="C65" s="158"/>
      <c r="D65" s="159"/>
      <c r="E65" s="159"/>
      <c r="F65" s="160"/>
      <c r="G65" s="179">
        <v>6</v>
      </c>
      <c r="H65" s="180"/>
      <c r="I65" s="171" t="s">
        <v>283</v>
      </c>
      <c r="J65" s="172"/>
      <c r="K65" s="172"/>
      <c r="L65" s="172"/>
      <c r="M65" s="181"/>
      <c r="N65" s="171" t="s">
        <v>288</v>
      </c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216"/>
      <c r="AG65" s="217"/>
      <c r="AH65" s="51" t="str">
        <f t="shared" si="0"/>
        <v/>
      </c>
      <c r="AI65" s="51">
        <f t="shared" si="5"/>
        <v>3006</v>
      </c>
      <c r="AJ65" s="51">
        <f t="shared" si="1"/>
        <v>3</v>
      </c>
      <c r="AK65" s="51">
        <f t="shared" si="2"/>
        <v>6</v>
      </c>
      <c r="AL65" s="51" t="str">
        <f t="shared" si="3"/>
        <v/>
      </c>
      <c r="AM65" s="51" t="str">
        <f t="shared" si="4"/>
        <v/>
      </c>
      <c r="AP65" s="68"/>
      <c r="AQ65" s="189"/>
      <c r="AR65" s="190"/>
      <c r="AS65" s="158"/>
      <c r="AT65" s="159"/>
      <c r="AU65" s="159"/>
      <c r="AV65" s="160"/>
      <c r="AW65" s="179">
        <v>6</v>
      </c>
      <c r="AX65" s="180"/>
      <c r="AY65" s="171" t="s">
        <v>283</v>
      </c>
      <c r="AZ65" s="172"/>
      <c r="BA65" s="172"/>
      <c r="BB65" s="172"/>
      <c r="BC65" s="181"/>
      <c r="BD65" s="171" t="s">
        <v>288</v>
      </c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216"/>
      <c r="BW65" s="217"/>
      <c r="BX65" s="69"/>
    </row>
    <row r="66" spans="1:76" ht="27.95" customHeight="1">
      <c r="A66" s="185">
        <v>4</v>
      </c>
      <c r="B66" s="186"/>
      <c r="C66" s="152" t="s">
        <v>290</v>
      </c>
      <c r="D66" s="153"/>
      <c r="E66" s="153"/>
      <c r="F66" s="154"/>
      <c r="G66" s="179">
        <v>1</v>
      </c>
      <c r="H66" s="180"/>
      <c r="I66" s="171" t="s">
        <v>291</v>
      </c>
      <c r="J66" s="172"/>
      <c r="K66" s="172"/>
      <c r="L66" s="172"/>
      <c r="M66" s="181"/>
      <c r="N66" s="171" t="s">
        <v>294</v>
      </c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216"/>
      <c r="AG66" s="217"/>
      <c r="AH66" s="51" t="str">
        <f t="shared" si="0"/>
        <v/>
      </c>
      <c r="AI66" s="51">
        <f t="shared" si="5"/>
        <v>4001</v>
      </c>
      <c r="AJ66" s="51">
        <f t="shared" si="1"/>
        <v>4</v>
      </c>
      <c r="AK66" s="51">
        <f t="shared" si="2"/>
        <v>1</v>
      </c>
      <c r="AL66" s="51" t="str">
        <f t="shared" si="3"/>
        <v/>
      </c>
      <c r="AM66" s="51" t="str">
        <f t="shared" si="4"/>
        <v/>
      </c>
      <c r="AP66" s="68"/>
      <c r="AQ66" s="185">
        <v>4</v>
      </c>
      <c r="AR66" s="186"/>
      <c r="AS66" s="152" t="s">
        <v>290</v>
      </c>
      <c r="AT66" s="153"/>
      <c r="AU66" s="153"/>
      <c r="AV66" s="154"/>
      <c r="AW66" s="179">
        <v>1</v>
      </c>
      <c r="AX66" s="180"/>
      <c r="AY66" s="171" t="s">
        <v>291</v>
      </c>
      <c r="AZ66" s="172"/>
      <c r="BA66" s="172"/>
      <c r="BB66" s="172"/>
      <c r="BC66" s="181"/>
      <c r="BD66" s="171" t="s">
        <v>294</v>
      </c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216"/>
      <c r="BW66" s="217"/>
      <c r="BX66" s="69"/>
    </row>
    <row r="67" spans="1:76" ht="27.95" customHeight="1">
      <c r="A67" s="187"/>
      <c r="B67" s="188"/>
      <c r="C67" s="155"/>
      <c r="D67" s="156"/>
      <c r="E67" s="156"/>
      <c r="F67" s="157"/>
      <c r="G67" s="179">
        <v>2</v>
      </c>
      <c r="H67" s="180"/>
      <c r="I67" s="171" t="s">
        <v>292</v>
      </c>
      <c r="J67" s="172"/>
      <c r="K67" s="172"/>
      <c r="L67" s="172"/>
      <c r="M67" s="181"/>
      <c r="N67" s="171" t="s">
        <v>295</v>
      </c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216"/>
      <c r="AG67" s="217"/>
      <c r="AH67" s="51" t="str">
        <f t="shared" si="0"/>
        <v/>
      </c>
      <c r="AI67" s="51">
        <f t="shared" si="5"/>
        <v>4002</v>
      </c>
      <c r="AJ67" s="51">
        <f t="shared" si="1"/>
        <v>4</v>
      </c>
      <c r="AK67" s="51">
        <f t="shared" si="2"/>
        <v>2</v>
      </c>
      <c r="AL67" s="51" t="str">
        <f t="shared" si="3"/>
        <v/>
      </c>
      <c r="AM67" s="51" t="str">
        <f t="shared" si="4"/>
        <v/>
      </c>
      <c r="AP67" s="68"/>
      <c r="AQ67" s="187"/>
      <c r="AR67" s="188"/>
      <c r="AS67" s="155"/>
      <c r="AT67" s="156"/>
      <c r="AU67" s="156"/>
      <c r="AV67" s="157"/>
      <c r="AW67" s="179">
        <v>2</v>
      </c>
      <c r="AX67" s="180"/>
      <c r="AY67" s="171" t="s">
        <v>292</v>
      </c>
      <c r="AZ67" s="172"/>
      <c r="BA67" s="172"/>
      <c r="BB67" s="172"/>
      <c r="BC67" s="181"/>
      <c r="BD67" s="171" t="s">
        <v>295</v>
      </c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216"/>
      <c r="BW67" s="217"/>
      <c r="BX67" s="69"/>
    </row>
    <row r="68" spans="1:76" ht="27.95" customHeight="1">
      <c r="A68" s="189"/>
      <c r="B68" s="190"/>
      <c r="C68" s="158"/>
      <c r="D68" s="159"/>
      <c r="E68" s="159"/>
      <c r="F68" s="160"/>
      <c r="G68" s="179">
        <v>3</v>
      </c>
      <c r="H68" s="180"/>
      <c r="I68" s="171" t="s">
        <v>293</v>
      </c>
      <c r="J68" s="172"/>
      <c r="K68" s="172"/>
      <c r="L68" s="172"/>
      <c r="M68" s="181"/>
      <c r="N68" s="171" t="s">
        <v>296</v>
      </c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216"/>
      <c r="AG68" s="217"/>
      <c r="AH68" s="51" t="str">
        <f t="shared" si="0"/>
        <v/>
      </c>
      <c r="AI68" s="51">
        <f t="shared" si="5"/>
        <v>4003</v>
      </c>
      <c r="AJ68" s="51">
        <f t="shared" si="1"/>
        <v>4</v>
      </c>
      <c r="AK68" s="51">
        <f t="shared" si="2"/>
        <v>3</v>
      </c>
      <c r="AL68" s="51" t="str">
        <f t="shared" si="3"/>
        <v/>
      </c>
      <c r="AM68" s="51" t="str">
        <f t="shared" si="4"/>
        <v/>
      </c>
      <c r="AP68" s="68"/>
      <c r="AQ68" s="189"/>
      <c r="AR68" s="190"/>
      <c r="AS68" s="158"/>
      <c r="AT68" s="159"/>
      <c r="AU68" s="159"/>
      <c r="AV68" s="160"/>
      <c r="AW68" s="179">
        <v>3</v>
      </c>
      <c r="AX68" s="180"/>
      <c r="AY68" s="171" t="s">
        <v>293</v>
      </c>
      <c r="AZ68" s="172"/>
      <c r="BA68" s="172"/>
      <c r="BB68" s="172"/>
      <c r="BC68" s="181"/>
      <c r="BD68" s="171" t="s">
        <v>296</v>
      </c>
      <c r="BE68" s="172"/>
      <c r="BF68" s="172"/>
      <c r="BG68" s="172"/>
      <c r="BH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216"/>
      <c r="BW68" s="217"/>
      <c r="BX68" s="69"/>
    </row>
    <row r="69" spans="1:76" ht="15" customHeight="1">
      <c r="A69" s="185">
        <v>5</v>
      </c>
      <c r="B69" s="186"/>
      <c r="C69" s="152" t="s">
        <v>297</v>
      </c>
      <c r="D69" s="153"/>
      <c r="E69" s="153"/>
      <c r="F69" s="154"/>
      <c r="G69" s="179">
        <v>1</v>
      </c>
      <c r="H69" s="180"/>
      <c r="I69" s="171" t="s">
        <v>298</v>
      </c>
      <c r="J69" s="172"/>
      <c r="K69" s="172"/>
      <c r="L69" s="172"/>
      <c r="M69" s="181"/>
      <c r="N69" s="171" t="s">
        <v>301</v>
      </c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216"/>
      <c r="AG69" s="217"/>
      <c r="AH69" s="51" t="str">
        <f t="shared" si="0"/>
        <v/>
      </c>
      <c r="AI69" s="51">
        <f t="shared" si="5"/>
        <v>5001</v>
      </c>
      <c r="AJ69" s="51">
        <f t="shared" si="1"/>
        <v>5</v>
      </c>
      <c r="AK69" s="51">
        <f t="shared" si="2"/>
        <v>1</v>
      </c>
      <c r="AL69" s="51" t="str">
        <f t="shared" si="3"/>
        <v/>
      </c>
      <c r="AM69" s="51" t="str">
        <f t="shared" si="4"/>
        <v/>
      </c>
      <c r="AP69" s="68"/>
      <c r="AQ69" s="185">
        <v>5</v>
      </c>
      <c r="AR69" s="186"/>
      <c r="AS69" s="152" t="s">
        <v>297</v>
      </c>
      <c r="AT69" s="153"/>
      <c r="AU69" s="153"/>
      <c r="AV69" s="154"/>
      <c r="AW69" s="179">
        <v>1</v>
      </c>
      <c r="AX69" s="180"/>
      <c r="AY69" s="171" t="s">
        <v>298</v>
      </c>
      <c r="AZ69" s="172"/>
      <c r="BA69" s="172"/>
      <c r="BB69" s="172"/>
      <c r="BC69" s="181"/>
      <c r="BD69" s="171" t="s">
        <v>301</v>
      </c>
      <c r="BE69" s="172"/>
      <c r="BF69" s="172"/>
      <c r="BG69" s="172"/>
      <c r="BH69" s="172"/>
      <c r="BI69" s="172"/>
      <c r="BJ69" s="172"/>
      <c r="BK69" s="172"/>
      <c r="BL69" s="172"/>
      <c r="BM69" s="172"/>
      <c r="BN69" s="172"/>
      <c r="BO69" s="172"/>
      <c r="BP69" s="172"/>
      <c r="BQ69" s="172"/>
      <c r="BR69" s="172"/>
      <c r="BS69" s="172"/>
      <c r="BT69" s="172"/>
      <c r="BU69" s="172"/>
      <c r="BV69" s="216"/>
      <c r="BW69" s="217"/>
      <c r="BX69" s="69"/>
    </row>
    <row r="70" spans="1:76" ht="15" customHeight="1">
      <c r="A70" s="187"/>
      <c r="B70" s="188"/>
      <c r="C70" s="155"/>
      <c r="D70" s="156"/>
      <c r="E70" s="156"/>
      <c r="F70" s="157"/>
      <c r="G70" s="179">
        <v>2</v>
      </c>
      <c r="H70" s="180"/>
      <c r="I70" s="171" t="s">
        <v>299</v>
      </c>
      <c r="J70" s="172"/>
      <c r="K70" s="172"/>
      <c r="L70" s="172"/>
      <c r="M70" s="181"/>
      <c r="N70" s="171" t="s">
        <v>302</v>
      </c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216"/>
      <c r="AG70" s="217"/>
      <c r="AH70" s="51" t="str">
        <f t="shared" si="0"/>
        <v/>
      </c>
      <c r="AI70" s="51">
        <f t="shared" si="5"/>
        <v>5002</v>
      </c>
      <c r="AJ70" s="51">
        <f t="shared" si="1"/>
        <v>5</v>
      </c>
      <c r="AK70" s="51">
        <f t="shared" si="2"/>
        <v>2</v>
      </c>
      <c r="AL70" s="51" t="str">
        <f t="shared" si="3"/>
        <v/>
      </c>
      <c r="AM70" s="51" t="str">
        <f t="shared" si="4"/>
        <v/>
      </c>
      <c r="AP70" s="68"/>
      <c r="AQ70" s="187"/>
      <c r="AR70" s="188"/>
      <c r="AS70" s="155"/>
      <c r="AT70" s="156"/>
      <c r="AU70" s="156"/>
      <c r="AV70" s="157"/>
      <c r="AW70" s="179">
        <v>2</v>
      </c>
      <c r="AX70" s="180"/>
      <c r="AY70" s="171" t="s">
        <v>299</v>
      </c>
      <c r="AZ70" s="172"/>
      <c r="BA70" s="172"/>
      <c r="BB70" s="172"/>
      <c r="BC70" s="181"/>
      <c r="BD70" s="171" t="s">
        <v>302</v>
      </c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216"/>
      <c r="BW70" s="217"/>
      <c r="BX70" s="69"/>
    </row>
    <row r="71" spans="1:76" ht="15" customHeight="1">
      <c r="A71" s="189"/>
      <c r="B71" s="190"/>
      <c r="C71" s="158"/>
      <c r="D71" s="159"/>
      <c r="E71" s="159"/>
      <c r="F71" s="160"/>
      <c r="G71" s="179">
        <v>3</v>
      </c>
      <c r="H71" s="180"/>
      <c r="I71" s="171" t="s">
        <v>300</v>
      </c>
      <c r="J71" s="172"/>
      <c r="K71" s="172"/>
      <c r="L71" s="172"/>
      <c r="M71" s="181"/>
      <c r="N71" s="171" t="s">
        <v>303</v>
      </c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216"/>
      <c r="AG71" s="217"/>
      <c r="AH71" s="51" t="str">
        <f t="shared" si="0"/>
        <v/>
      </c>
      <c r="AI71" s="51">
        <f t="shared" si="5"/>
        <v>5003</v>
      </c>
      <c r="AJ71" s="51">
        <f t="shared" si="1"/>
        <v>5</v>
      </c>
      <c r="AK71" s="51">
        <f t="shared" si="2"/>
        <v>3</v>
      </c>
      <c r="AL71" s="51" t="str">
        <f t="shared" si="3"/>
        <v/>
      </c>
      <c r="AM71" s="51" t="str">
        <f t="shared" si="4"/>
        <v/>
      </c>
      <c r="AP71" s="68"/>
      <c r="AQ71" s="189"/>
      <c r="AR71" s="190"/>
      <c r="AS71" s="158"/>
      <c r="AT71" s="159"/>
      <c r="AU71" s="159"/>
      <c r="AV71" s="160"/>
      <c r="AW71" s="179">
        <v>3</v>
      </c>
      <c r="AX71" s="180"/>
      <c r="AY71" s="171" t="s">
        <v>300</v>
      </c>
      <c r="AZ71" s="172"/>
      <c r="BA71" s="172"/>
      <c r="BB71" s="172"/>
      <c r="BC71" s="181"/>
      <c r="BD71" s="171" t="s">
        <v>303</v>
      </c>
      <c r="BE71" s="172"/>
      <c r="BF71" s="172"/>
      <c r="BG71" s="172"/>
      <c r="BH71" s="172"/>
      <c r="BI71" s="172"/>
      <c r="BJ71" s="172"/>
      <c r="BK71" s="172"/>
      <c r="BL71" s="172"/>
      <c r="BM71" s="172"/>
      <c r="BN71" s="172"/>
      <c r="BO71" s="172"/>
      <c r="BP71" s="172"/>
      <c r="BQ71" s="172"/>
      <c r="BR71" s="172"/>
      <c r="BS71" s="172"/>
      <c r="BT71" s="172"/>
      <c r="BU71" s="172"/>
      <c r="BV71" s="216"/>
      <c r="BW71" s="217"/>
      <c r="BX71" s="69"/>
    </row>
    <row r="72" spans="1:76" ht="15" customHeight="1">
      <c r="A72" s="185">
        <v>6</v>
      </c>
      <c r="B72" s="186"/>
      <c r="C72" s="434" t="s">
        <v>304</v>
      </c>
      <c r="D72" s="435"/>
      <c r="E72" s="435"/>
      <c r="F72" s="436"/>
      <c r="G72" s="179">
        <v>1</v>
      </c>
      <c r="H72" s="180"/>
      <c r="I72" s="171" t="s">
        <v>305</v>
      </c>
      <c r="J72" s="172"/>
      <c r="K72" s="172"/>
      <c r="L72" s="172"/>
      <c r="M72" s="181"/>
      <c r="N72" s="171" t="s">
        <v>308</v>
      </c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216"/>
      <c r="AG72" s="217"/>
      <c r="AH72" s="51" t="str">
        <f t="shared" si="0"/>
        <v/>
      </c>
      <c r="AI72" s="51">
        <f t="shared" si="5"/>
        <v>6001</v>
      </c>
      <c r="AJ72" s="51">
        <f t="shared" si="1"/>
        <v>6</v>
      </c>
      <c r="AK72" s="51">
        <f t="shared" si="2"/>
        <v>1</v>
      </c>
      <c r="AL72" s="51" t="str">
        <f t="shared" si="3"/>
        <v/>
      </c>
      <c r="AM72" s="51" t="str">
        <f t="shared" si="4"/>
        <v/>
      </c>
      <c r="AP72" s="68"/>
      <c r="AQ72" s="185">
        <v>6</v>
      </c>
      <c r="AR72" s="186"/>
      <c r="AS72" s="434" t="s">
        <v>304</v>
      </c>
      <c r="AT72" s="435"/>
      <c r="AU72" s="435"/>
      <c r="AV72" s="436"/>
      <c r="AW72" s="179">
        <v>1</v>
      </c>
      <c r="AX72" s="180"/>
      <c r="AY72" s="171" t="s">
        <v>305</v>
      </c>
      <c r="AZ72" s="172"/>
      <c r="BA72" s="172"/>
      <c r="BB72" s="172"/>
      <c r="BC72" s="181"/>
      <c r="BD72" s="171" t="s">
        <v>308</v>
      </c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2"/>
      <c r="BR72" s="172"/>
      <c r="BS72" s="172"/>
      <c r="BT72" s="172"/>
      <c r="BU72" s="172"/>
      <c r="BV72" s="216"/>
      <c r="BW72" s="217"/>
      <c r="BX72" s="69"/>
    </row>
    <row r="73" spans="1:76" ht="15" customHeight="1">
      <c r="A73" s="187"/>
      <c r="B73" s="188"/>
      <c r="C73" s="440"/>
      <c r="D73" s="441"/>
      <c r="E73" s="441"/>
      <c r="F73" s="442"/>
      <c r="G73" s="179">
        <v>2</v>
      </c>
      <c r="H73" s="180"/>
      <c r="I73" s="171" t="s">
        <v>306</v>
      </c>
      <c r="J73" s="172"/>
      <c r="K73" s="172"/>
      <c r="L73" s="172"/>
      <c r="M73" s="181"/>
      <c r="N73" s="171" t="s">
        <v>309</v>
      </c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216"/>
      <c r="AG73" s="217"/>
      <c r="AH73" s="51" t="str">
        <f t="shared" si="0"/>
        <v/>
      </c>
      <c r="AI73" s="51">
        <f t="shared" si="5"/>
        <v>6002</v>
      </c>
      <c r="AJ73" s="51">
        <f t="shared" si="1"/>
        <v>6</v>
      </c>
      <c r="AK73" s="51">
        <f t="shared" si="2"/>
        <v>2</v>
      </c>
      <c r="AL73" s="51" t="str">
        <f t="shared" si="3"/>
        <v/>
      </c>
      <c r="AM73" s="51" t="str">
        <f t="shared" si="4"/>
        <v/>
      </c>
      <c r="AP73" s="68"/>
      <c r="AQ73" s="187"/>
      <c r="AR73" s="188"/>
      <c r="AS73" s="440"/>
      <c r="AT73" s="441"/>
      <c r="AU73" s="441"/>
      <c r="AV73" s="442"/>
      <c r="AW73" s="179">
        <v>2</v>
      </c>
      <c r="AX73" s="180"/>
      <c r="AY73" s="171" t="s">
        <v>306</v>
      </c>
      <c r="AZ73" s="172"/>
      <c r="BA73" s="172"/>
      <c r="BB73" s="172"/>
      <c r="BC73" s="181"/>
      <c r="BD73" s="171" t="s">
        <v>309</v>
      </c>
      <c r="BE73" s="172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  <c r="BV73" s="216"/>
      <c r="BW73" s="217"/>
      <c r="BX73" s="69"/>
    </row>
    <row r="74" spans="1:76" ht="15" customHeight="1">
      <c r="A74" s="189"/>
      <c r="B74" s="190"/>
      <c r="C74" s="437"/>
      <c r="D74" s="438"/>
      <c r="E74" s="438"/>
      <c r="F74" s="439"/>
      <c r="G74" s="179">
        <v>3</v>
      </c>
      <c r="H74" s="180"/>
      <c r="I74" s="171" t="s">
        <v>307</v>
      </c>
      <c r="J74" s="172"/>
      <c r="K74" s="172"/>
      <c r="L74" s="172"/>
      <c r="M74" s="181"/>
      <c r="N74" s="171" t="s">
        <v>310</v>
      </c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216"/>
      <c r="AG74" s="217"/>
      <c r="AH74" s="51" t="str">
        <f t="shared" si="0"/>
        <v/>
      </c>
      <c r="AI74" s="51">
        <f t="shared" si="5"/>
        <v>6003</v>
      </c>
      <c r="AJ74" s="51">
        <f t="shared" si="1"/>
        <v>6</v>
      </c>
      <c r="AK74" s="51">
        <f t="shared" si="2"/>
        <v>3</v>
      </c>
      <c r="AL74" s="51" t="str">
        <f t="shared" si="3"/>
        <v/>
      </c>
      <c r="AM74" s="51" t="str">
        <f t="shared" si="4"/>
        <v/>
      </c>
      <c r="AP74" s="68"/>
      <c r="AQ74" s="189"/>
      <c r="AR74" s="190"/>
      <c r="AS74" s="437"/>
      <c r="AT74" s="438"/>
      <c r="AU74" s="438"/>
      <c r="AV74" s="439"/>
      <c r="AW74" s="179">
        <v>3</v>
      </c>
      <c r="AX74" s="180"/>
      <c r="AY74" s="171" t="s">
        <v>307</v>
      </c>
      <c r="AZ74" s="172"/>
      <c r="BA74" s="172"/>
      <c r="BB74" s="172"/>
      <c r="BC74" s="181"/>
      <c r="BD74" s="171" t="s">
        <v>310</v>
      </c>
      <c r="BE74" s="172"/>
      <c r="BF74" s="172"/>
      <c r="BG74" s="172"/>
      <c r="BH74" s="172"/>
      <c r="BI74" s="172"/>
      <c r="BJ74" s="172"/>
      <c r="BK74" s="172"/>
      <c r="BL74" s="172"/>
      <c r="BM74" s="172"/>
      <c r="BN74" s="172"/>
      <c r="BO74" s="172"/>
      <c r="BP74" s="172"/>
      <c r="BQ74" s="172"/>
      <c r="BR74" s="172"/>
      <c r="BS74" s="172"/>
      <c r="BT74" s="172"/>
      <c r="BU74" s="172"/>
      <c r="BV74" s="216"/>
      <c r="BW74" s="217"/>
      <c r="BX74" s="69"/>
    </row>
    <row r="75" spans="1:76" ht="15" customHeight="1">
      <c r="A75" s="185">
        <v>7</v>
      </c>
      <c r="B75" s="186"/>
      <c r="C75" s="434" t="s">
        <v>311</v>
      </c>
      <c r="D75" s="435"/>
      <c r="E75" s="435"/>
      <c r="F75" s="436"/>
      <c r="G75" s="179">
        <v>1</v>
      </c>
      <c r="H75" s="180"/>
      <c r="I75" s="171" t="s">
        <v>312</v>
      </c>
      <c r="J75" s="172"/>
      <c r="K75" s="172"/>
      <c r="L75" s="172"/>
      <c r="M75" s="181"/>
      <c r="N75" s="171" t="s">
        <v>315</v>
      </c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216"/>
      <c r="AG75" s="217"/>
      <c r="AH75" s="51" t="str">
        <f t="shared" si="0"/>
        <v/>
      </c>
      <c r="AI75" s="51">
        <f>$AJ75*1000+AK75</f>
        <v>7001</v>
      </c>
      <c r="AJ75" s="51">
        <f t="shared" si="1"/>
        <v>7</v>
      </c>
      <c r="AK75" s="51">
        <f t="shared" si="2"/>
        <v>1</v>
      </c>
      <c r="AL75" s="51" t="str">
        <f t="shared" si="3"/>
        <v/>
      </c>
      <c r="AM75" s="51" t="str">
        <f t="shared" si="4"/>
        <v/>
      </c>
      <c r="AP75" s="68"/>
      <c r="AQ75" s="185">
        <v>7</v>
      </c>
      <c r="AR75" s="186"/>
      <c r="AS75" s="434" t="s">
        <v>311</v>
      </c>
      <c r="AT75" s="435"/>
      <c r="AU75" s="435"/>
      <c r="AV75" s="436"/>
      <c r="AW75" s="179">
        <v>1</v>
      </c>
      <c r="AX75" s="180"/>
      <c r="AY75" s="171" t="s">
        <v>312</v>
      </c>
      <c r="AZ75" s="172"/>
      <c r="BA75" s="172"/>
      <c r="BB75" s="172"/>
      <c r="BC75" s="181"/>
      <c r="BD75" s="171" t="s">
        <v>315</v>
      </c>
      <c r="BE75" s="172"/>
      <c r="BF75" s="172"/>
      <c r="BG75" s="172"/>
      <c r="BH75" s="172"/>
      <c r="BI75" s="172"/>
      <c r="BJ75" s="172"/>
      <c r="BK75" s="172"/>
      <c r="BL75" s="172"/>
      <c r="BM75" s="172"/>
      <c r="BN75" s="172"/>
      <c r="BO75" s="172"/>
      <c r="BP75" s="172"/>
      <c r="BQ75" s="172"/>
      <c r="BR75" s="172"/>
      <c r="BS75" s="172"/>
      <c r="BT75" s="172"/>
      <c r="BU75" s="172"/>
      <c r="BV75" s="216"/>
      <c r="BW75" s="217"/>
      <c r="BX75" s="69"/>
    </row>
    <row r="76" spans="1:76" ht="15" customHeight="1">
      <c r="A76" s="187"/>
      <c r="B76" s="188"/>
      <c r="C76" s="440"/>
      <c r="D76" s="441"/>
      <c r="E76" s="441"/>
      <c r="F76" s="442"/>
      <c r="G76" s="179">
        <v>2</v>
      </c>
      <c r="H76" s="180"/>
      <c r="I76" s="171" t="s">
        <v>313</v>
      </c>
      <c r="J76" s="172"/>
      <c r="K76" s="172"/>
      <c r="L76" s="172"/>
      <c r="M76" s="181"/>
      <c r="N76" s="171" t="s">
        <v>316</v>
      </c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216"/>
      <c r="AG76" s="217"/>
      <c r="AH76" s="51" t="str">
        <f t="shared" si="0"/>
        <v/>
      </c>
      <c r="AI76" s="51">
        <f>$AJ76*1000+AK76</f>
        <v>7002</v>
      </c>
      <c r="AJ76" s="51">
        <f t="shared" si="1"/>
        <v>7</v>
      </c>
      <c r="AK76" s="51">
        <f t="shared" si="2"/>
        <v>2</v>
      </c>
      <c r="AL76" s="51" t="str">
        <f t="shared" si="3"/>
        <v/>
      </c>
      <c r="AM76" s="51" t="str">
        <f t="shared" si="4"/>
        <v/>
      </c>
      <c r="AP76" s="68"/>
      <c r="AQ76" s="187"/>
      <c r="AR76" s="188"/>
      <c r="AS76" s="440"/>
      <c r="AT76" s="441"/>
      <c r="AU76" s="441"/>
      <c r="AV76" s="442"/>
      <c r="AW76" s="179">
        <v>2</v>
      </c>
      <c r="AX76" s="180"/>
      <c r="AY76" s="171" t="s">
        <v>313</v>
      </c>
      <c r="AZ76" s="172"/>
      <c r="BA76" s="172"/>
      <c r="BB76" s="172"/>
      <c r="BC76" s="181"/>
      <c r="BD76" s="171" t="s">
        <v>316</v>
      </c>
      <c r="BE76" s="172"/>
      <c r="BF76" s="172"/>
      <c r="BG76" s="172"/>
      <c r="BH76" s="172"/>
      <c r="BI76" s="172"/>
      <c r="BJ76" s="172"/>
      <c r="BK76" s="172"/>
      <c r="BL76" s="172"/>
      <c r="BM76" s="172"/>
      <c r="BN76" s="172"/>
      <c r="BO76" s="172"/>
      <c r="BP76" s="172"/>
      <c r="BQ76" s="172"/>
      <c r="BR76" s="172"/>
      <c r="BS76" s="172"/>
      <c r="BT76" s="172"/>
      <c r="BU76" s="172"/>
      <c r="BV76" s="216"/>
      <c r="BW76" s="217"/>
      <c r="BX76" s="69"/>
    </row>
    <row r="77" spans="1:76" ht="15" customHeight="1">
      <c r="A77" s="189"/>
      <c r="B77" s="190"/>
      <c r="C77" s="437"/>
      <c r="D77" s="438"/>
      <c r="E77" s="438"/>
      <c r="F77" s="439"/>
      <c r="G77" s="179">
        <v>3</v>
      </c>
      <c r="H77" s="180"/>
      <c r="I77" s="171" t="s">
        <v>314</v>
      </c>
      <c r="J77" s="172"/>
      <c r="K77" s="172"/>
      <c r="L77" s="172"/>
      <c r="M77" s="181"/>
      <c r="N77" s="171" t="s">
        <v>317</v>
      </c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216"/>
      <c r="AG77" s="217"/>
      <c r="AH77" s="51" t="str">
        <f t="shared" si="0"/>
        <v/>
      </c>
      <c r="AI77" s="51">
        <f>$AJ77*1000+AK77</f>
        <v>7003</v>
      </c>
      <c r="AJ77" s="51">
        <f t="shared" si="1"/>
        <v>7</v>
      </c>
      <c r="AK77" s="51">
        <f t="shared" si="2"/>
        <v>3</v>
      </c>
      <c r="AL77" s="51" t="str">
        <f t="shared" si="3"/>
        <v/>
      </c>
      <c r="AM77" s="51" t="str">
        <f t="shared" si="4"/>
        <v/>
      </c>
      <c r="AP77" s="68"/>
      <c r="AQ77" s="189"/>
      <c r="AR77" s="190"/>
      <c r="AS77" s="437"/>
      <c r="AT77" s="438"/>
      <c r="AU77" s="438"/>
      <c r="AV77" s="439"/>
      <c r="AW77" s="179">
        <v>3</v>
      </c>
      <c r="AX77" s="180"/>
      <c r="AY77" s="171" t="s">
        <v>314</v>
      </c>
      <c r="AZ77" s="172"/>
      <c r="BA77" s="172"/>
      <c r="BB77" s="172"/>
      <c r="BC77" s="181"/>
      <c r="BD77" s="171" t="s">
        <v>317</v>
      </c>
      <c r="BE77" s="172"/>
      <c r="BF77" s="172"/>
      <c r="BG77" s="172"/>
      <c r="BH77" s="172"/>
      <c r="BI77" s="172"/>
      <c r="BJ77" s="172"/>
      <c r="BK77" s="172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216"/>
      <c r="BW77" s="217"/>
      <c r="BX77" s="69"/>
    </row>
    <row r="78" spans="1:76" ht="15" customHeight="1">
      <c r="A78" s="185">
        <v>8</v>
      </c>
      <c r="B78" s="186"/>
      <c r="C78" s="434" t="s">
        <v>318</v>
      </c>
      <c r="D78" s="435"/>
      <c r="E78" s="435"/>
      <c r="F78" s="436"/>
      <c r="G78" s="179">
        <v>1</v>
      </c>
      <c r="H78" s="180"/>
      <c r="I78" s="171" t="s">
        <v>319</v>
      </c>
      <c r="J78" s="172"/>
      <c r="K78" s="172"/>
      <c r="L78" s="172"/>
      <c r="M78" s="181"/>
      <c r="N78" s="171" t="s">
        <v>321</v>
      </c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216"/>
      <c r="AG78" s="217"/>
      <c r="AH78" s="51" t="str">
        <f t="shared" si="0"/>
        <v/>
      </c>
      <c r="AI78" s="51">
        <f t="shared" ref="AI78" si="6">$AJ78*1000+AK78</f>
        <v>8001</v>
      </c>
      <c r="AJ78" s="51">
        <f t="shared" si="1"/>
        <v>8</v>
      </c>
      <c r="AK78" s="51">
        <f t="shared" si="2"/>
        <v>1</v>
      </c>
      <c r="AL78" s="51" t="str">
        <f t="shared" si="3"/>
        <v/>
      </c>
      <c r="AM78" s="51" t="str">
        <f t="shared" si="4"/>
        <v/>
      </c>
      <c r="AP78" s="68"/>
      <c r="AQ78" s="185">
        <v>8</v>
      </c>
      <c r="AR78" s="186"/>
      <c r="AS78" s="434" t="s">
        <v>318</v>
      </c>
      <c r="AT78" s="435"/>
      <c r="AU78" s="435"/>
      <c r="AV78" s="436"/>
      <c r="AW78" s="179">
        <v>1</v>
      </c>
      <c r="AX78" s="180"/>
      <c r="AY78" s="171" t="s">
        <v>319</v>
      </c>
      <c r="AZ78" s="172"/>
      <c r="BA78" s="172"/>
      <c r="BB78" s="172"/>
      <c r="BC78" s="181"/>
      <c r="BD78" s="171" t="s">
        <v>321</v>
      </c>
      <c r="BE78" s="172"/>
      <c r="BF78" s="172"/>
      <c r="BG78" s="172"/>
      <c r="BH78" s="172"/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216" t="s">
        <v>29</v>
      </c>
      <c r="BW78" s="217"/>
      <c r="BX78" s="69"/>
    </row>
    <row r="79" spans="1:76" ht="15" customHeight="1">
      <c r="A79" s="189"/>
      <c r="B79" s="190"/>
      <c r="C79" s="437"/>
      <c r="D79" s="438"/>
      <c r="E79" s="438"/>
      <c r="F79" s="439"/>
      <c r="G79" s="179">
        <v>2</v>
      </c>
      <c r="H79" s="180"/>
      <c r="I79" s="171" t="s">
        <v>320</v>
      </c>
      <c r="J79" s="172"/>
      <c r="K79" s="172"/>
      <c r="L79" s="172"/>
      <c r="M79" s="181"/>
      <c r="N79" s="171" t="s">
        <v>322</v>
      </c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216"/>
      <c r="AG79" s="217"/>
      <c r="AH79" s="51" t="str">
        <f t="shared" si="0"/>
        <v/>
      </c>
      <c r="AI79" s="51">
        <f t="shared" ref="AI79:AI96" si="7">$AJ79*1000+AK79</f>
        <v>8002</v>
      </c>
      <c r="AJ79" s="51">
        <f t="shared" si="1"/>
        <v>8</v>
      </c>
      <c r="AK79" s="51">
        <f t="shared" si="2"/>
        <v>2</v>
      </c>
      <c r="AL79" s="51" t="str">
        <f t="shared" si="3"/>
        <v/>
      </c>
      <c r="AM79" s="51" t="str">
        <f t="shared" si="4"/>
        <v/>
      </c>
      <c r="AP79" s="68"/>
      <c r="AQ79" s="189"/>
      <c r="AR79" s="190"/>
      <c r="AS79" s="437"/>
      <c r="AT79" s="438"/>
      <c r="AU79" s="438"/>
      <c r="AV79" s="439"/>
      <c r="AW79" s="179">
        <v>2</v>
      </c>
      <c r="AX79" s="180"/>
      <c r="AY79" s="171" t="s">
        <v>320</v>
      </c>
      <c r="AZ79" s="172"/>
      <c r="BA79" s="172"/>
      <c r="BB79" s="172"/>
      <c r="BC79" s="181"/>
      <c r="BD79" s="171" t="s">
        <v>322</v>
      </c>
      <c r="BE79" s="172"/>
      <c r="BF79" s="172"/>
      <c r="BG79" s="172"/>
      <c r="BH79" s="172"/>
      <c r="BI79" s="172"/>
      <c r="BJ79" s="172"/>
      <c r="BK79" s="172"/>
      <c r="BL79" s="172"/>
      <c r="BM79" s="172"/>
      <c r="BN79" s="172"/>
      <c r="BO79" s="172"/>
      <c r="BP79" s="172"/>
      <c r="BQ79" s="172"/>
      <c r="BR79" s="172"/>
      <c r="BS79" s="172"/>
      <c r="BT79" s="172"/>
      <c r="BU79" s="172"/>
      <c r="BV79" s="216"/>
      <c r="BW79" s="217"/>
      <c r="BX79" s="69"/>
    </row>
    <row r="80" spans="1:76" ht="15" customHeight="1">
      <c r="A80" s="185">
        <v>9</v>
      </c>
      <c r="B80" s="186"/>
      <c r="C80" s="434" t="s">
        <v>323</v>
      </c>
      <c r="D80" s="435"/>
      <c r="E80" s="435"/>
      <c r="F80" s="436"/>
      <c r="G80" s="179">
        <v>1</v>
      </c>
      <c r="H80" s="180"/>
      <c r="I80" s="171" t="s">
        <v>324</v>
      </c>
      <c r="J80" s="172"/>
      <c r="K80" s="172"/>
      <c r="L80" s="172"/>
      <c r="M80" s="181"/>
      <c r="N80" s="171" t="s">
        <v>326</v>
      </c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216"/>
      <c r="AG80" s="217"/>
      <c r="AH80" s="51" t="str">
        <f t="shared" si="0"/>
        <v/>
      </c>
      <c r="AI80" s="51">
        <f t="shared" si="7"/>
        <v>9001</v>
      </c>
      <c r="AJ80" s="51">
        <f t="shared" si="1"/>
        <v>9</v>
      </c>
      <c r="AK80" s="51">
        <f t="shared" si="2"/>
        <v>1</v>
      </c>
      <c r="AL80" s="51" t="str">
        <f t="shared" si="3"/>
        <v/>
      </c>
      <c r="AM80" s="51" t="str">
        <f t="shared" si="4"/>
        <v/>
      </c>
      <c r="AP80" s="68"/>
      <c r="AQ80" s="185">
        <v>9</v>
      </c>
      <c r="AR80" s="186"/>
      <c r="AS80" s="434" t="s">
        <v>323</v>
      </c>
      <c r="AT80" s="435"/>
      <c r="AU80" s="435"/>
      <c r="AV80" s="436"/>
      <c r="AW80" s="179">
        <v>1</v>
      </c>
      <c r="AX80" s="180"/>
      <c r="AY80" s="171" t="s">
        <v>324</v>
      </c>
      <c r="AZ80" s="172"/>
      <c r="BA80" s="172"/>
      <c r="BB80" s="172"/>
      <c r="BC80" s="181"/>
      <c r="BD80" s="171" t="s">
        <v>326</v>
      </c>
      <c r="BE80" s="172"/>
      <c r="BF80" s="172"/>
      <c r="BG80" s="172"/>
      <c r="BH80" s="172"/>
      <c r="BI80" s="172"/>
      <c r="BJ80" s="172"/>
      <c r="BK80" s="172"/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  <c r="BV80" s="216"/>
      <c r="BW80" s="217"/>
      <c r="BX80" s="69"/>
    </row>
    <row r="81" spans="1:76" ht="15" customHeight="1">
      <c r="A81" s="189"/>
      <c r="B81" s="190"/>
      <c r="C81" s="437"/>
      <c r="D81" s="438"/>
      <c r="E81" s="438"/>
      <c r="F81" s="439"/>
      <c r="G81" s="179">
        <v>2</v>
      </c>
      <c r="H81" s="180"/>
      <c r="I81" s="171" t="s">
        <v>325</v>
      </c>
      <c r="J81" s="172"/>
      <c r="K81" s="172"/>
      <c r="L81" s="172"/>
      <c r="M81" s="181"/>
      <c r="N81" s="171" t="s">
        <v>327</v>
      </c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216"/>
      <c r="AG81" s="217"/>
      <c r="AH81" s="51" t="str">
        <f t="shared" si="0"/>
        <v/>
      </c>
      <c r="AI81" s="51">
        <f t="shared" si="7"/>
        <v>9002</v>
      </c>
      <c r="AJ81" s="51">
        <f t="shared" si="1"/>
        <v>9</v>
      </c>
      <c r="AK81" s="51">
        <f t="shared" si="2"/>
        <v>2</v>
      </c>
      <c r="AL81" s="51" t="str">
        <f t="shared" si="3"/>
        <v/>
      </c>
      <c r="AM81" s="51" t="str">
        <f t="shared" si="4"/>
        <v/>
      </c>
      <c r="AP81" s="68"/>
      <c r="AQ81" s="189"/>
      <c r="AR81" s="190"/>
      <c r="AS81" s="437"/>
      <c r="AT81" s="438"/>
      <c r="AU81" s="438"/>
      <c r="AV81" s="439"/>
      <c r="AW81" s="179">
        <v>2</v>
      </c>
      <c r="AX81" s="180"/>
      <c r="AY81" s="171" t="s">
        <v>325</v>
      </c>
      <c r="AZ81" s="172"/>
      <c r="BA81" s="172"/>
      <c r="BB81" s="172"/>
      <c r="BC81" s="181"/>
      <c r="BD81" s="171" t="s">
        <v>327</v>
      </c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216"/>
      <c r="BW81" s="217"/>
      <c r="BX81" s="69"/>
    </row>
    <row r="82" spans="1:76" ht="15" customHeight="1">
      <c r="A82" s="185">
        <v>10</v>
      </c>
      <c r="B82" s="186"/>
      <c r="C82" s="152" t="s">
        <v>328</v>
      </c>
      <c r="D82" s="153"/>
      <c r="E82" s="153"/>
      <c r="F82" s="154"/>
      <c r="G82" s="179">
        <v>1</v>
      </c>
      <c r="H82" s="180"/>
      <c r="I82" s="171" t="s">
        <v>329</v>
      </c>
      <c r="J82" s="172"/>
      <c r="K82" s="172"/>
      <c r="L82" s="172"/>
      <c r="M82" s="181"/>
      <c r="N82" s="171" t="s">
        <v>331</v>
      </c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216"/>
      <c r="AG82" s="217"/>
      <c r="AH82" s="51" t="str">
        <f t="shared" si="0"/>
        <v/>
      </c>
      <c r="AI82" s="51">
        <f t="shared" si="7"/>
        <v>10001</v>
      </c>
      <c r="AJ82" s="51">
        <f t="shared" si="1"/>
        <v>10</v>
      </c>
      <c r="AK82" s="51">
        <f t="shared" si="2"/>
        <v>1</v>
      </c>
      <c r="AL82" s="51" t="str">
        <f t="shared" si="3"/>
        <v/>
      </c>
      <c r="AM82" s="51" t="str">
        <f t="shared" si="4"/>
        <v/>
      </c>
      <c r="AP82" s="68"/>
      <c r="AQ82" s="185">
        <v>10</v>
      </c>
      <c r="AR82" s="186"/>
      <c r="AS82" s="152" t="s">
        <v>328</v>
      </c>
      <c r="AT82" s="153"/>
      <c r="AU82" s="153"/>
      <c r="AV82" s="154"/>
      <c r="AW82" s="179">
        <v>1</v>
      </c>
      <c r="AX82" s="180"/>
      <c r="AY82" s="171" t="s">
        <v>329</v>
      </c>
      <c r="AZ82" s="172"/>
      <c r="BA82" s="172"/>
      <c r="BB82" s="172"/>
      <c r="BC82" s="181"/>
      <c r="BD82" s="171" t="s">
        <v>331</v>
      </c>
      <c r="BE82" s="172"/>
      <c r="BF82" s="172"/>
      <c r="BG82" s="172"/>
      <c r="BH82" s="172"/>
      <c r="BI82" s="172"/>
      <c r="BJ82" s="172"/>
      <c r="BK82" s="172"/>
      <c r="BL82" s="172"/>
      <c r="BM82" s="172"/>
      <c r="BN82" s="172"/>
      <c r="BO82" s="172"/>
      <c r="BP82" s="172"/>
      <c r="BQ82" s="172"/>
      <c r="BR82" s="172"/>
      <c r="BS82" s="172"/>
      <c r="BT82" s="172"/>
      <c r="BU82" s="172"/>
      <c r="BV82" s="216"/>
      <c r="BW82" s="217"/>
      <c r="BX82" s="69"/>
    </row>
    <row r="83" spans="1:76" ht="15" customHeight="1">
      <c r="A83" s="189"/>
      <c r="B83" s="190"/>
      <c r="C83" s="158"/>
      <c r="D83" s="159"/>
      <c r="E83" s="159"/>
      <c r="F83" s="160"/>
      <c r="G83" s="179">
        <v>2</v>
      </c>
      <c r="H83" s="180"/>
      <c r="I83" s="171" t="s">
        <v>330</v>
      </c>
      <c r="J83" s="172"/>
      <c r="K83" s="172"/>
      <c r="L83" s="172"/>
      <c r="M83" s="181"/>
      <c r="N83" s="171" t="s">
        <v>332</v>
      </c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216"/>
      <c r="AG83" s="217"/>
      <c r="AH83" s="51" t="str">
        <f t="shared" si="0"/>
        <v/>
      </c>
      <c r="AI83" s="51">
        <f t="shared" si="7"/>
        <v>10002</v>
      </c>
      <c r="AJ83" s="51">
        <f t="shared" si="1"/>
        <v>10</v>
      </c>
      <c r="AK83" s="51">
        <f t="shared" si="2"/>
        <v>2</v>
      </c>
      <c r="AL83" s="51" t="str">
        <f t="shared" si="3"/>
        <v/>
      </c>
      <c r="AM83" s="51" t="str">
        <f t="shared" si="4"/>
        <v/>
      </c>
      <c r="AP83" s="68"/>
      <c r="AQ83" s="189"/>
      <c r="AR83" s="190"/>
      <c r="AS83" s="158"/>
      <c r="AT83" s="159"/>
      <c r="AU83" s="159"/>
      <c r="AV83" s="160"/>
      <c r="AW83" s="179">
        <v>2</v>
      </c>
      <c r="AX83" s="180"/>
      <c r="AY83" s="171" t="s">
        <v>330</v>
      </c>
      <c r="AZ83" s="172"/>
      <c r="BA83" s="172"/>
      <c r="BB83" s="172"/>
      <c r="BC83" s="181"/>
      <c r="BD83" s="171" t="s">
        <v>332</v>
      </c>
      <c r="BE83" s="172"/>
      <c r="BF83" s="172"/>
      <c r="BG83" s="172"/>
      <c r="BH83" s="172"/>
      <c r="BI83" s="172"/>
      <c r="BJ83" s="172"/>
      <c r="BK83" s="172"/>
      <c r="BL83" s="172"/>
      <c r="BM83" s="172"/>
      <c r="BN83" s="172"/>
      <c r="BO83" s="172"/>
      <c r="BP83" s="172"/>
      <c r="BQ83" s="172"/>
      <c r="BR83" s="172"/>
      <c r="BS83" s="172"/>
      <c r="BT83" s="172"/>
      <c r="BU83" s="172"/>
      <c r="BV83" s="216"/>
      <c r="BW83" s="217"/>
      <c r="BX83" s="69"/>
    </row>
    <row r="84" spans="1:76" ht="15" customHeight="1">
      <c r="A84" s="185">
        <v>11</v>
      </c>
      <c r="B84" s="186"/>
      <c r="C84" s="152" t="s">
        <v>347</v>
      </c>
      <c r="D84" s="153"/>
      <c r="E84" s="153"/>
      <c r="F84" s="154"/>
      <c r="G84" s="179">
        <v>1</v>
      </c>
      <c r="H84" s="180"/>
      <c r="I84" s="171" t="s">
        <v>333</v>
      </c>
      <c r="J84" s="172"/>
      <c r="K84" s="172"/>
      <c r="L84" s="172"/>
      <c r="M84" s="181"/>
      <c r="N84" s="171" t="s">
        <v>340</v>
      </c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216"/>
      <c r="AG84" s="217"/>
      <c r="AH84" s="51" t="str">
        <f t="shared" si="0"/>
        <v/>
      </c>
      <c r="AI84" s="51">
        <f t="shared" si="7"/>
        <v>11001</v>
      </c>
      <c r="AJ84" s="51">
        <f t="shared" si="1"/>
        <v>11</v>
      </c>
      <c r="AK84" s="51">
        <f t="shared" si="2"/>
        <v>1</v>
      </c>
      <c r="AL84" s="51" t="str">
        <f t="shared" si="3"/>
        <v/>
      </c>
      <c r="AM84" s="51" t="str">
        <f t="shared" si="4"/>
        <v/>
      </c>
      <c r="AP84" s="68"/>
      <c r="AQ84" s="185">
        <v>11</v>
      </c>
      <c r="AR84" s="186"/>
      <c r="AS84" s="152" t="s">
        <v>347</v>
      </c>
      <c r="AT84" s="153"/>
      <c r="AU84" s="153"/>
      <c r="AV84" s="154"/>
      <c r="AW84" s="179">
        <v>1</v>
      </c>
      <c r="AX84" s="180"/>
      <c r="AY84" s="171" t="s">
        <v>333</v>
      </c>
      <c r="AZ84" s="172"/>
      <c r="BA84" s="172"/>
      <c r="BB84" s="172"/>
      <c r="BC84" s="181"/>
      <c r="BD84" s="171" t="s">
        <v>340</v>
      </c>
      <c r="BE84" s="172"/>
      <c r="BF84" s="172"/>
      <c r="BG84" s="172"/>
      <c r="BH84" s="172"/>
      <c r="BI84" s="172"/>
      <c r="BJ84" s="172"/>
      <c r="BK84" s="172"/>
      <c r="BL84" s="172"/>
      <c r="BM84" s="172"/>
      <c r="BN84" s="172"/>
      <c r="BO84" s="172"/>
      <c r="BP84" s="172"/>
      <c r="BQ84" s="172"/>
      <c r="BR84" s="172"/>
      <c r="BS84" s="172"/>
      <c r="BT84" s="172"/>
      <c r="BU84" s="172"/>
      <c r="BV84" s="216"/>
      <c r="BW84" s="217"/>
      <c r="BX84" s="69"/>
    </row>
    <row r="85" spans="1:76" ht="15" customHeight="1">
      <c r="A85" s="187"/>
      <c r="B85" s="188"/>
      <c r="C85" s="155"/>
      <c r="D85" s="156"/>
      <c r="E85" s="156"/>
      <c r="F85" s="157"/>
      <c r="G85" s="179">
        <v>2</v>
      </c>
      <c r="H85" s="180"/>
      <c r="I85" s="171" t="s">
        <v>334</v>
      </c>
      <c r="J85" s="172"/>
      <c r="K85" s="172"/>
      <c r="L85" s="172"/>
      <c r="M85" s="181"/>
      <c r="N85" s="171" t="s">
        <v>341</v>
      </c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216"/>
      <c r="AG85" s="217"/>
      <c r="AH85" s="51" t="str">
        <f t="shared" si="0"/>
        <v/>
      </c>
      <c r="AI85" s="51">
        <f t="shared" si="7"/>
        <v>11002</v>
      </c>
      <c r="AJ85" s="51">
        <f t="shared" si="1"/>
        <v>11</v>
      </c>
      <c r="AK85" s="51">
        <f t="shared" si="2"/>
        <v>2</v>
      </c>
      <c r="AL85" s="51" t="str">
        <f t="shared" si="3"/>
        <v/>
      </c>
      <c r="AM85" s="51" t="str">
        <f t="shared" si="4"/>
        <v/>
      </c>
      <c r="AP85" s="68"/>
      <c r="AQ85" s="187"/>
      <c r="AR85" s="188"/>
      <c r="AS85" s="155"/>
      <c r="AT85" s="156"/>
      <c r="AU85" s="156"/>
      <c r="AV85" s="157"/>
      <c r="AW85" s="179">
        <v>2</v>
      </c>
      <c r="AX85" s="180"/>
      <c r="AY85" s="171" t="s">
        <v>334</v>
      </c>
      <c r="AZ85" s="172"/>
      <c r="BA85" s="172"/>
      <c r="BB85" s="172"/>
      <c r="BC85" s="181"/>
      <c r="BD85" s="171" t="s">
        <v>341</v>
      </c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216"/>
      <c r="BW85" s="217"/>
      <c r="BX85" s="69"/>
    </row>
    <row r="86" spans="1:76" ht="15" customHeight="1">
      <c r="A86" s="187"/>
      <c r="B86" s="188"/>
      <c r="C86" s="155"/>
      <c r="D86" s="156"/>
      <c r="E86" s="156"/>
      <c r="F86" s="157"/>
      <c r="G86" s="179">
        <v>3</v>
      </c>
      <c r="H86" s="180"/>
      <c r="I86" s="171" t="s">
        <v>335</v>
      </c>
      <c r="J86" s="172"/>
      <c r="K86" s="172"/>
      <c r="L86" s="172"/>
      <c r="M86" s="181"/>
      <c r="N86" s="171" t="s">
        <v>342</v>
      </c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216"/>
      <c r="AG86" s="217"/>
      <c r="AH86" s="51" t="str">
        <f t="shared" si="0"/>
        <v/>
      </c>
      <c r="AI86" s="51">
        <f t="shared" si="7"/>
        <v>11003</v>
      </c>
      <c r="AJ86" s="51">
        <f t="shared" si="1"/>
        <v>11</v>
      </c>
      <c r="AK86" s="51">
        <f t="shared" si="2"/>
        <v>3</v>
      </c>
      <c r="AL86" s="51" t="str">
        <f t="shared" si="3"/>
        <v/>
      </c>
      <c r="AM86" s="51" t="str">
        <f t="shared" si="4"/>
        <v/>
      </c>
      <c r="AP86" s="68"/>
      <c r="AQ86" s="187"/>
      <c r="AR86" s="188"/>
      <c r="AS86" s="155"/>
      <c r="AT86" s="156"/>
      <c r="AU86" s="156"/>
      <c r="AV86" s="157"/>
      <c r="AW86" s="179">
        <v>3</v>
      </c>
      <c r="AX86" s="180"/>
      <c r="AY86" s="171" t="s">
        <v>335</v>
      </c>
      <c r="AZ86" s="172"/>
      <c r="BA86" s="172"/>
      <c r="BB86" s="172"/>
      <c r="BC86" s="181"/>
      <c r="BD86" s="171" t="s">
        <v>342</v>
      </c>
      <c r="BE86" s="172"/>
      <c r="BF86" s="172"/>
      <c r="BG86" s="172"/>
      <c r="BH86" s="172"/>
      <c r="BI86" s="172"/>
      <c r="BJ86" s="172"/>
      <c r="BK86" s="172"/>
      <c r="BL86" s="172"/>
      <c r="BM86" s="172"/>
      <c r="BN86" s="172"/>
      <c r="BO86" s="172"/>
      <c r="BP86" s="172"/>
      <c r="BQ86" s="172"/>
      <c r="BR86" s="172"/>
      <c r="BS86" s="172"/>
      <c r="BT86" s="172"/>
      <c r="BU86" s="172"/>
      <c r="BV86" s="216"/>
      <c r="BW86" s="217"/>
      <c r="BX86" s="69"/>
    </row>
    <row r="87" spans="1:76" ht="15" customHeight="1">
      <c r="A87" s="187"/>
      <c r="B87" s="188"/>
      <c r="C87" s="155"/>
      <c r="D87" s="156"/>
      <c r="E87" s="156"/>
      <c r="F87" s="157"/>
      <c r="G87" s="179">
        <v>4</v>
      </c>
      <c r="H87" s="180"/>
      <c r="I87" s="171" t="s">
        <v>336</v>
      </c>
      <c r="J87" s="172"/>
      <c r="K87" s="172"/>
      <c r="L87" s="172"/>
      <c r="M87" s="181"/>
      <c r="N87" s="171" t="s">
        <v>343</v>
      </c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216"/>
      <c r="AG87" s="217"/>
      <c r="AH87" s="51" t="str">
        <f t="shared" si="0"/>
        <v/>
      </c>
      <c r="AI87" s="51">
        <f t="shared" si="7"/>
        <v>11004</v>
      </c>
      <c r="AJ87" s="51">
        <f t="shared" si="1"/>
        <v>11</v>
      </c>
      <c r="AK87" s="51">
        <f t="shared" si="2"/>
        <v>4</v>
      </c>
      <c r="AL87" s="51" t="str">
        <f t="shared" si="3"/>
        <v/>
      </c>
      <c r="AM87" s="51" t="str">
        <f t="shared" si="4"/>
        <v/>
      </c>
      <c r="AP87" s="68"/>
      <c r="AQ87" s="187"/>
      <c r="AR87" s="188"/>
      <c r="AS87" s="155"/>
      <c r="AT87" s="156"/>
      <c r="AU87" s="156"/>
      <c r="AV87" s="157"/>
      <c r="AW87" s="179">
        <v>4</v>
      </c>
      <c r="AX87" s="180"/>
      <c r="AY87" s="171" t="s">
        <v>336</v>
      </c>
      <c r="AZ87" s="172"/>
      <c r="BA87" s="172"/>
      <c r="BB87" s="172"/>
      <c r="BC87" s="181"/>
      <c r="BD87" s="171" t="s">
        <v>343</v>
      </c>
      <c r="BE87" s="172"/>
      <c r="BF87" s="172"/>
      <c r="BG87" s="172"/>
      <c r="BH87" s="172"/>
      <c r="BI87" s="172"/>
      <c r="BJ87" s="172"/>
      <c r="BK87" s="172"/>
      <c r="BL87" s="172"/>
      <c r="BM87" s="172"/>
      <c r="BN87" s="172"/>
      <c r="BO87" s="172"/>
      <c r="BP87" s="172"/>
      <c r="BQ87" s="172"/>
      <c r="BR87" s="172"/>
      <c r="BS87" s="172"/>
      <c r="BT87" s="172"/>
      <c r="BU87" s="172"/>
      <c r="BV87" s="216"/>
      <c r="BW87" s="217"/>
      <c r="BX87" s="69"/>
    </row>
    <row r="88" spans="1:76" ht="15" customHeight="1">
      <c r="A88" s="187"/>
      <c r="B88" s="188"/>
      <c r="C88" s="155"/>
      <c r="D88" s="156"/>
      <c r="E88" s="156"/>
      <c r="F88" s="157"/>
      <c r="G88" s="179">
        <v>5</v>
      </c>
      <c r="H88" s="180"/>
      <c r="I88" s="171" t="s">
        <v>337</v>
      </c>
      <c r="J88" s="172"/>
      <c r="K88" s="172"/>
      <c r="L88" s="172"/>
      <c r="M88" s="181"/>
      <c r="N88" s="171" t="s">
        <v>344</v>
      </c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216"/>
      <c r="AG88" s="217"/>
      <c r="AH88" s="51" t="str">
        <f t="shared" si="0"/>
        <v/>
      </c>
      <c r="AI88" s="51">
        <f t="shared" si="7"/>
        <v>11005</v>
      </c>
      <c r="AJ88" s="51">
        <f t="shared" si="1"/>
        <v>11</v>
      </c>
      <c r="AK88" s="51">
        <f t="shared" si="2"/>
        <v>5</v>
      </c>
      <c r="AL88" s="51" t="str">
        <f t="shared" si="3"/>
        <v/>
      </c>
      <c r="AM88" s="51" t="str">
        <f t="shared" si="4"/>
        <v/>
      </c>
      <c r="AP88" s="68"/>
      <c r="AQ88" s="187"/>
      <c r="AR88" s="188"/>
      <c r="AS88" s="155"/>
      <c r="AT88" s="156"/>
      <c r="AU88" s="156"/>
      <c r="AV88" s="157"/>
      <c r="AW88" s="179">
        <v>5</v>
      </c>
      <c r="AX88" s="180"/>
      <c r="AY88" s="171" t="s">
        <v>337</v>
      </c>
      <c r="AZ88" s="172"/>
      <c r="BA88" s="172"/>
      <c r="BB88" s="172"/>
      <c r="BC88" s="181"/>
      <c r="BD88" s="171" t="s">
        <v>344</v>
      </c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216"/>
      <c r="BW88" s="217"/>
      <c r="BX88" s="69"/>
    </row>
    <row r="89" spans="1:76" ht="15" customHeight="1">
      <c r="A89" s="187"/>
      <c r="B89" s="188"/>
      <c r="C89" s="155"/>
      <c r="D89" s="156"/>
      <c r="E89" s="156"/>
      <c r="F89" s="157"/>
      <c r="G89" s="179">
        <v>6</v>
      </c>
      <c r="H89" s="180"/>
      <c r="I89" s="171" t="s">
        <v>338</v>
      </c>
      <c r="J89" s="172"/>
      <c r="K89" s="172"/>
      <c r="L89" s="172"/>
      <c r="M89" s="181"/>
      <c r="N89" s="171" t="s">
        <v>345</v>
      </c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216"/>
      <c r="AG89" s="217"/>
      <c r="AH89" s="51" t="str">
        <f t="shared" si="0"/>
        <v/>
      </c>
      <c r="AI89" s="51">
        <f t="shared" si="7"/>
        <v>11006</v>
      </c>
      <c r="AJ89" s="51">
        <f t="shared" si="1"/>
        <v>11</v>
      </c>
      <c r="AK89" s="51">
        <f t="shared" si="2"/>
        <v>6</v>
      </c>
      <c r="AL89" s="51" t="str">
        <f t="shared" si="3"/>
        <v/>
      </c>
      <c r="AM89" s="51" t="str">
        <f t="shared" si="4"/>
        <v/>
      </c>
      <c r="AP89" s="68"/>
      <c r="AQ89" s="187"/>
      <c r="AR89" s="188"/>
      <c r="AS89" s="155"/>
      <c r="AT89" s="156"/>
      <c r="AU89" s="156"/>
      <c r="AV89" s="157"/>
      <c r="AW89" s="179">
        <v>6</v>
      </c>
      <c r="AX89" s="180"/>
      <c r="AY89" s="171" t="s">
        <v>338</v>
      </c>
      <c r="AZ89" s="172"/>
      <c r="BA89" s="172"/>
      <c r="BB89" s="172"/>
      <c r="BC89" s="181"/>
      <c r="BD89" s="171" t="s">
        <v>345</v>
      </c>
      <c r="BE89" s="172"/>
      <c r="BF89" s="172"/>
      <c r="BG89" s="172"/>
      <c r="BH89" s="172"/>
      <c r="BI89" s="172"/>
      <c r="BJ89" s="172"/>
      <c r="BK89" s="172"/>
      <c r="BL89" s="172"/>
      <c r="BM89" s="172"/>
      <c r="BN89" s="172"/>
      <c r="BO89" s="172"/>
      <c r="BP89" s="172"/>
      <c r="BQ89" s="172"/>
      <c r="BR89" s="172"/>
      <c r="BS89" s="172"/>
      <c r="BT89" s="172"/>
      <c r="BU89" s="172"/>
      <c r="BV89" s="216"/>
      <c r="BW89" s="217"/>
      <c r="BX89" s="69"/>
    </row>
    <row r="90" spans="1:76" ht="15" customHeight="1">
      <c r="A90" s="189"/>
      <c r="B90" s="190"/>
      <c r="C90" s="158"/>
      <c r="D90" s="159"/>
      <c r="E90" s="159"/>
      <c r="F90" s="160"/>
      <c r="G90" s="179">
        <v>7</v>
      </c>
      <c r="H90" s="180"/>
      <c r="I90" s="171" t="s">
        <v>339</v>
      </c>
      <c r="J90" s="172"/>
      <c r="K90" s="172"/>
      <c r="L90" s="172"/>
      <c r="M90" s="181"/>
      <c r="N90" s="171" t="s">
        <v>346</v>
      </c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216"/>
      <c r="AG90" s="217"/>
      <c r="AH90" s="51" t="str">
        <f t="shared" si="0"/>
        <v/>
      </c>
      <c r="AI90" s="51">
        <f t="shared" si="7"/>
        <v>11007</v>
      </c>
      <c r="AJ90" s="51">
        <f t="shared" si="1"/>
        <v>11</v>
      </c>
      <c r="AK90" s="51">
        <f t="shared" si="2"/>
        <v>7</v>
      </c>
      <c r="AL90" s="51" t="str">
        <f t="shared" si="3"/>
        <v/>
      </c>
      <c r="AM90" s="51" t="str">
        <f t="shared" si="4"/>
        <v/>
      </c>
      <c r="AP90" s="68"/>
      <c r="AQ90" s="189"/>
      <c r="AR90" s="190"/>
      <c r="AS90" s="158"/>
      <c r="AT90" s="159"/>
      <c r="AU90" s="159"/>
      <c r="AV90" s="160"/>
      <c r="AW90" s="179">
        <v>7</v>
      </c>
      <c r="AX90" s="180"/>
      <c r="AY90" s="171" t="s">
        <v>339</v>
      </c>
      <c r="AZ90" s="172"/>
      <c r="BA90" s="172"/>
      <c r="BB90" s="172"/>
      <c r="BC90" s="181"/>
      <c r="BD90" s="171" t="s">
        <v>346</v>
      </c>
      <c r="BE90" s="172"/>
      <c r="BF90" s="172"/>
      <c r="BG90" s="172"/>
      <c r="BH90" s="172"/>
      <c r="BI90" s="172"/>
      <c r="BJ90" s="172"/>
      <c r="BK90" s="172"/>
      <c r="BL90" s="172"/>
      <c r="BM90" s="172"/>
      <c r="BN90" s="172"/>
      <c r="BO90" s="172"/>
      <c r="BP90" s="172"/>
      <c r="BQ90" s="172"/>
      <c r="BR90" s="172"/>
      <c r="BS90" s="172"/>
      <c r="BT90" s="172"/>
      <c r="BU90" s="172"/>
      <c r="BV90" s="216"/>
      <c r="BW90" s="217"/>
      <c r="BX90" s="69"/>
    </row>
    <row r="91" spans="1:76" ht="15" customHeight="1">
      <c r="A91" s="185">
        <v>12</v>
      </c>
      <c r="B91" s="186"/>
      <c r="C91" s="152" t="s">
        <v>348</v>
      </c>
      <c r="D91" s="153"/>
      <c r="E91" s="153"/>
      <c r="F91" s="154"/>
      <c r="G91" s="179">
        <v>1</v>
      </c>
      <c r="H91" s="180"/>
      <c r="I91" s="171" t="s">
        <v>349</v>
      </c>
      <c r="J91" s="172"/>
      <c r="K91" s="172"/>
      <c r="L91" s="172"/>
      <c r="M91" s="181"/>
      <c r="N91" s="171" t="s">
        <v>352</v>
      </c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216"/>
      <c r="AG91" s="217"/>
      <c r="AH91" s="51" t="str">
        <f t="shared" si="0"/>
        <v/>
      </c>
      <c r="AI91" s="51">
        <f t="shared" si="7"/>
        <v>12001</v>
      </c>
      <c r="AJ91" s="51">
        <f t="shared" si="1"/>
        <v>12</v>
      </c>
      <c r="AK91" s="51">
        <f t="shared" si="2"/>
        <v>1</v>
      </c>
      <c r="AL91" s="51" t="str">
        <f t="shared" si="3"/>
        <v/>
      </c>
      <c r="AM91" s="51" t="str">
        <f t="shared" si="4"/>
        <v/>
      </c>
      <c r="AP91" s="68"/>
      <c r="AQ91" s="185">
        <v>12</v>
      </c>
      <c r="AR91" s="186"/>
      <c r="AS91" s="152" t="s">
        <v>348</v>
      </c>
      <c r="AT91" s="153"/>
      <c r="AU91" s="153"/>
      <c r="AV91" s="154"/>
      <c r="AW91" s="179">
        <v>1</v>
      </c>
      <c r="AX91" s="180"/>
      <c r="AY91" s="171" t="s">
        <v>349</v>
      </c>
      <c r="AZ91" s="172"/>
      <c r="BA91" s="172"/>
      <c r="BB91" s="172"/>
      <c r="BC91" s="181"/>
      <c r="BD91" s="171" t="s">
        <v>352</v>
      </c>
      <c r="BE91" s="172"/>
      <c r="BF91" s="172"/>
      <c r="BG91" s="172"/>
      <c r="BH91" s="172"/>
      <c r="BI91" s="172"/>
      <c r="BJ91" s="172"/>
      <c r="BK91" s="172"/>
      <c r="BL91" s="172"/>
      <c r="BM91" s="172"/>
      <c r="BN91" s="172"/>
      <c r="BO91" s="172"/>
      <c r="BP91" s="172"/>
      <c r="BQ91" s="172"/>
      <c r="BR91" s="172"/>
      <c r="BS91" s="172"/>
      <c r="BT91" s="172"/>
      <c r="BU91" s="172"/>
      <c r="BV91" s="216"/>
      <c r="BW91" s="217"/>
      <c r="BX91" s="69"/>
    </row>
    <row r="92" spans="1:76" ht="15" customHeight="1">
      <c r="A92" s="187"/>
      <c r="B92" s="188"/>
      <c r="C92" s="155"/>
      <c r="D92" s="156"/>
      <c r="E92" s="156"/>
      <c r="F92" s="157"/>
      <c r="G92" s="179">
        <v>2</v>
      </c>
      <c r="H92" s="180"/>
      <c r="I92" s="171" t="s">
        <v>350</v>
      </c>
      <c r="J92" s="172"/>
      <c r="K92" s="172"/>
      <c r="L92" s="172"/>
      <c r="M92" s="181"/>
      <c r="N92" s="171" t="s">
        <v>353</v>
      </c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216"/>
      <c r="AG92" s="217"/>
      <c r="AH92" s="51" t="str">
        <f t="shared" si="0"/>
        <v/>
      </c>
      <c r="AI92" s="51">
        <f t="shared" si="7"/>
        <v>12002</v>
      </c>
      <c r="AJ92" s="51">
        <f t="shared" si="1"/>
        <v>12</v>
      </c>
      <c r="AK92" s="51">
        <f t="shared" si="2"/>
        <v>2</v>
      </c>
      <c r="AL92" s="51" t="str">
        <f t="shared" si="3"/>
        <v/>
      </c>
      <c r="AM92" s="51" t="str">
        <f t="shared" si="4"/>
        <v/>
      </c>
      <c r="AP92" s="68"/>
      <c r="AQ92" s="187"/>
      <c r="AR92" s="188"/>
      <c r="AS92" s="155"/>
      <c r="AT92" s="156"/>
      <c r="AU92" s="156"/>
      <c r="AV92" s="157"/>
      <c r="AW92" s="179">
        <v>2</v>
      </c>
      <c r="AX92" s="180"/>
      <c r="AY92" s="171" t="s">
        <v>350</v>
      </c>
      <c r="AZ92" s="172"/>
      <c r="BA92" s="172"/>
      <c r="BB92" s="172"/>
      <c r="BC92" s="181"/>
      <c r="BD92" s="171" t="s">
        <v>353</v>
      </c>
      <c r="BE92" s="172"/>
      <c r="BF92" s="172"/>
      <c r="BG92" s="172"/>
      <c r="BH92" s="172"/>
      <c r="BI92" s="172"/>
      <c r="BJ92" s="172"/>
      <c r="BK92" s="172"/>
      <c r="BL92" s="172"/>
      <c r="BM92" s="172"/>
      <c r="BN92" s="172"/>
      <c r="BO92" s="172"/>
      <c r="BP92" s="172"/>
      <c r="BQ92" s="172"/>
      <c r="BR92" s="172"/>
      <c r="BS92" s="172"/>
      <c r="BT92" s="172"/>
      <c r="BU92" s="172"/>
      <c r="BV92" s="216"/>
      <c r="BW92" s="217"/>
      <c r="BX92" s="69"/>
    </row>
    <row r="93" spans="1:76" ht="15" customHeight="1">
      <c r="A93" s="189"/>
      <c r="B93" s="190"/>
      <c r="C93" s="158"/>
      <c r="D93" s="159"/>
      <c r="E93" s="159"/>
      <c r="F93" s="160"/>
      <c r="G93" s="179">
        <v>3</v>
      </c>
      <c r="H93" s="180"/>
      <c r="I93" s="171" t="s">
        <v>351</v>
      </c>
      <c r="J93" s="172"/>
      <c r="K93" s="172"/>
      <c r="L93" s="172"/>
      <c r="M93" s="181"/>
      <c r="N93" s="171" t="s">
        <v>354</v>
      </c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216"/>
      <c r="AG93" s="217"/>
      <c r="AH93" s="51" t="str">
        <f t="shared" si="0"/>
        <v/>
      </c>
      <c r="AI93" s="51">
        <f t="shared" si="7"/>
        <v>12003</v>
      </c>
      <c r="AJ93" s="51">
        <f t="shared" si="1"/>
        <v>12</v>
      </c>
      <c r="AK93" s="51">
        <f t="shared" si="2"/>
        <v>3</v>
      </c>
      <c r="AL93" s="51" t="str">
        <f t="shared" si="3"/>
        <v/>
      </c>
      <c r="AM93" s="51" t="str">
        <f t="shared" si="4"/>
        <v/>
      </c>
      <c r="AP93" s="68"/>
      <c r="AQ93" s="189"/>
      <c r="AR93" s="190"/>
      <c r="AS93" s="158"/>
      <c r="AT93" s="159"/>
      <c r="AU93" s="159"/>
      <c r="AV93" s="160"/>
      <c r="AW93" s="179">
        <v>3</v>
      </c>
      <c r="AX93" s="180"/>
      <c r="AY93" s="171" t="s">
        <v>351</v>
      </c>
      <c r="AZ93" s="172"/>
      <c r="BA93" s="172"/>
      <c r="BB93" s="172"/>
      <c r="BC93" s="181"/>
      <c r="BD93" s="171" t="s">
        <v>354</v>
      </c>
      <c r="BE93" s="172"/>
      <c r="BF93" s="172"/>
      <c r="BG93" s="172"/>
      <c r="BH93" s="172"/>
      <c r="BI93" s="172"/>
      <c r="BJ93" s="172"/>
      <c r="BK93" s="172"/>
      <c r="BL93" s="172"/>
      <c r="BM93" s="172"/>
      <c r="BN93" s="172"/>
      <c r="BO93" s="172"/>
      <c r="BP93" s="172"/>
      <c r="BQ93" s="172"/>
      <c r="BR93" s="172"/>
      <c r="BS93" s="172"/>
      <c r="BT93" s="172"/>
      <c r="BU93" s="172"/>
      <c r="BV93" s="216"/>
      <c r="BW93" s="217"/>
      <c r="BX93" s="69"/>
    </row>
    <row r="94" spans="1:76" ht="15" customHeight="1">
      <c r="A94" s="185">
        <v>13</v>
      </c>
      <c r="B94" s="186"/>
      <c r="C94" s="152" t="s">
        <v>361</v>
      </c>
      <c r="D94" s="153"/>
      <c r="E94" s="153"/>
      <c r="F94" s="154"/>
      <c r="G94" s="179">
        <v>1</v>
      </c>
      <c r="H94" s="180"/>
      <c r="I94" s="171" t="s">
        <v>355</v>
      </c>
      <c r="J94" s="172"/>
      <c r="K94" s="172"/>
      <c r="L94" s="172"/>
      <c r="M94" s="181"/>
      <c r="N94" s="171" t="s">
        <v>358</v>
      </c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216"/>
      <c r="AG94" s="217"/>
      <c r="AH94" s="51" t="str">
        <f t="shared" si="0"/>
        <v/>
      </c>
      <c r="AI94" s="51">
        <f t="shared" si="7"/>
        <v>13001</v>
      </c>
      <c r="AJ94" s="51">
        <f t="shared" si="1"/>
        <v>13</v>
      </c>
      <c r="AK94" s="51">
        <f t="shared" si="2"/>
        <v>1</v>
      </c>
      <c r="AL94" s="51" t="str">
        <f t="shared" si="3"/>
        <v/>
      </c>
      <c r="AM94" s="51" t="str">
        <f t="shared" si="4"/>
        <v/>
      </c>
      <c r="AP94" s="68"/>
      <c r="AQ94" s="185">
        <v>13</v>
      </c>
      <c r="AR94" s="186"/>
      <c r="AS94" s="152" t="s">
        <v>361</v>
      </c>
      <c r="AT94" s="153"/>
      <c r="AU94" s="153"/>
      <c r="AV94" s="154"/>
      <c r="AW94" s="179">
        <v>1</v>
      </c>
      <c r="AX94" s="180"/>
      <c r="AY94" s="171" t="s">
        <v>355</v>
      </c>
      <c r="AZ94" s="172"/>
      <c r="BA94" s="172"/>
      <c r="BB94" s="172"/>
      <c r="BC94" s="181"/>
      <c r="BD94" s="171" t="s">
        <v>358</v>
      </c>
      <c r="BE94" s="172"/>
      <c r="BF94" s="172"/>
      <c r="BG94" s="172"/>
      <c r="BH94" s="172"/>
      <c r="BI94" s="172"/>
      <c r="BJ94" s="172"/>
      <c r="BK94" s="172"/>
      <c r="BL94" s="172"/>
      <c r="BM94" s="172"/>
      <c r="BN94" s="172"/>
      <c r="BO94" s="172"/>
      <c r="BP94" s="172"/>
      <c r="BQ94" s="172"/>
      <c r="BR94" s="172"/>
      <c r="BS94" s="172"/>
      <c r="BT94" s="172"/>
      <c r="BU94" s="172"/>
      <c r="BV94" s="216"/>
      <c r="BW94" s="217"/>
      <c r="BX94" s="69"/>
    </row>
    <row r="95" spans="1:76" ht="15" customHeight="1">
      <c r="A95" s="187"/>
      <c r="B95" s="188"/>
      <c r="C95" s="155"/>
      <c r="D95" s="156"/>
      <c r="E95" s="156"/>
      <c r="F95" s="157"/>
      <c r="G95" s="179">
        <v>2</v>
      </c>
      <c r="H95" s="180"/>
      <c r="I95" s="171" t="s">
        <v>356</v>
      </c>
      <c r="J95" s="172"/>
      <c r="K95" s="172"/>
      <c r="L95" s="172"/>
      <c r="M95" s="181"/>
      <c r="N95" s="171" t="s">
        <v>359</v>
      </c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216"/>
      <c r="AG95" s="217"/>
      <c r="AH95" s="51" t="str">
        <f t="shared" si="0"/>
        <v/>
      </c>
      <c r="AI95" s="51">
        <f t="shared" si="7"/>
        <v>13002</v>
      </c>
      <c r="AJ95" s="51">
        <f t="shared" si="1"/>
        <v>13</v>
      </c>
      <c r="AK95" s="51">
        <f t="shared" si="2"/>
        <v>2</v>
      </c>
      <c r="AL95" s="51" t="str">
        <f t="shared" si="3"/>
        <v/>
      </c>
      <c r="AM95" s="51" t="str">
        <f t="shared" si="4"/>
        <v/>
      </c>
      <c r="AP95" s="68"/>
      <c r="AQ95" s="187"/>
      <c r="AR95" s="188"/>
      <c r="AS95" s="155"/>
      <c r="AT95" s="156"/>
      <c r="AU95" s="156"/>
      <c r="AV95" s="157"/>
      <c r="AW95" s="179">
        <v>2</v>
      </c>
      <c r="AX95" s="180"/>
      <c r="AY95" s="171" t="s">
        <v>356</v>
      </c>
      <c r="AZ95" s="172"/>
      <c r="BA95" s="172"/>
      <c r="BB95" s="172"/>
      <c r="BC95" s="181"/>
      <c r="BD95" s="171" t="s">
        <v>359</v>
      </c>
      <c r="BE95" s="172"/>
      <c r="BF95" s="172"/>
      <c r="BG95" s="172"/>
      <c r="BH95" s="172"/>
      <c r="BI95" s="172"/>
      <c r="BJ95" s="172"/>
      <c r="BK95" s="172"/>
      <c r="BL95" s="172"/>
      <c r="BM95" s="172"/>
      <c r="BN95" s="172"/>
      <c r="BO95" s="172"/>
      <c r="BP95" s="172"/>
      <c r="BQ95" s="172"/>
      <c r="BR95" s="172"/>
      <c r="BS95" s="172"/>
      <c r="BT95" s="172"/>
      <c r="BU95" s="172"/>
      <c r="BV95" s="216"/>
      <c r="BW95" s="217"/>
      <c r="BX95" s="69"/>
    </row>
    <row r="96" spans="1:76" ht="15" customHeight="1">
      <c r="A96" s="189"/>
      <c r="B96" s="190"/>
      <c r="C96" s="158"/>
      <c r="D96" s="159"/>
      <c r="E96" s="159"/>
      <c r="F96" s="160"/>
      <c r="G96" s="179">
        <v>3</v>
      </c>
      <c r="H96" s="180"/>
      <c r="I96" s="171" t="s">
        <v>357</v>
      </c>
      <c r="J96" s="172"/>
      <c r="K96" s="172"/>
      <c r="L96" s="172"/>
      <c r="M96" s="181"/>
      <c r="N96" s="171" t="s">
        <v>360</v>
      </c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216"/>
      <c r="AG96" s="217"/>
      <c r="AH96" s="51" t="str">
        <f t="shared" si="0"/>
        <v/>
      </c>
      <c r="AI96" s="51">
        <f t="shared" si="7"/>
        <v>13003</v>
      </c>
      <c r="AJ96" s="51">
        <f t="shared" si="1"/>
        <v>13</v>
      </c>
      <c r="AK96" s="51">
        <f t="shared" si="2"/>
        <v>3</v>
      </c>
      <c r="AL96" s="51" t="str">
        <f t="shared" si="3"/>
        <v/>
      </c>
      <c r="AM96" s="51" t="str">
        <f t="shared" si="4"/>
        <v/>
      </c>
      <c r="AP96" s="68"/>
      <c r="AQ96" s="189"/>
      <c r="AR96" s="190"/>
      <c r="AS96" s="158"/>
      <c r="AT96" s="159"/>
      <c r="AU96" s="159"/>
      <c r="AV96" s="160"/>
      <c r="AW96" s="179">
        <v>3</v>
      </c>
      <c r="AX96" s="180"/>
      <c r="AY96" s="171" t="s">
        <v>357</v>
      </c>
      <c r="AZ96" s="172"/>
      <c r="BA96" s="172"/>
      <c r="BB96" s="172"/>
      <c r="BC96" s="181"/>
      <c r="BD96" s="171" t="s">
        <v>360</v>
      </c>
      <c r="BE96" s="172"/>
      <c r="BF96" s="172"/>
      <c r="BG96" s="172"/>
      <c r="BH96" s="172"/>
      <c r="BI96" s="172"/>
      <c r="BJ96" s="172"/>
      <c r="BK96" s="172"/>
      <c r="BL96" s="172"/>
      <c r="BM96" s="172"/>
      <c r="BN96" s="172"/>
      <c r="BO96" s="172"/>
      <c r="BP96" s="172"/>
      <c r="BQ96" s="172"/>
      <c r="BR96" s="172"/>
      <c r="BS96" s="172"/>
      <c r="BT96" s="172"/>
      <c r="BU96" s="172"/>
      <c r="BV96" s="216"/>
      <c r="BW96" s="217"/>
      <c r="BX96" s="69"/>
    </row>
    <row r="97" spans="1:76" ht="15" customHeight="1">
      <c r="AP97" s="68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69"/>
    </row>
    <row r="98" spans="1:76" ht="15" customHeight="1">
      <c r="AP98" s="68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69"/>
    </row>
    <row r="99" spans="1:76" ht="15" customHeight="1" thickBot="1">
      <c r="A99" s="1" t="s">
        <v>5</v>
      </c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5"/>
      <c r="AI99" s="65"/>
      <c r="AJ99" s="65"/>
      <c r="AK99" s="65"/>
      <c r="AP99" s="68"/>
      <c r="AQ99" s="57" t="s">
        <v>5</v>
      </c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135"/>
      <c r="BG99" s="135"/>
      <c r="BH99" s="135"/>
      <c r="BI99" s="135"/>
      <c r="BJ99" s="135"/>
      <c r="BK99" s="135"/>
      <c r="BL99" s="135"/>
      <c r="BM99" s="135"/>
      <c r="BN99" s="135"/>
      <c r="BO99" s="135"/>
      <c r="BP99" s="135"/>
      <c r="BQ99" s="135"/>
      <c r="BR99" s="135"/>
      <c r="BS99" s="135"/>
      <c r="BT99" s="135"/>
      <c r="BU99" s="135"/>
      <c r="BV99" s="135"/>
      <c r="BW99" s="135"/>
      <c r="BX99" s="69"/>
    </row>
    <row r="100" spans="1:76" ht="15" customHeight="1">
      <c r="A100" s="329" t="s">
        <v>8</v>
      </c>
      <c r="B100" s="330"/>
      <c r="C100" s="330"/>
      <c r="D100" s="330"/>
      <c r="E100" s="330"/>
      <c r="F100" s="331"/>
      <c r="G100" s="329" t="s">
        <v>9</v>
      </c>
      <c r="H100" s="330"/>
      <c r="I100" s="330"/>
      <c r="J100" s="330"/>
      <c r="K100" s="330"/>
      <c r="L100" s="330"/>
      <c r="M100" s="331"/>
      <c r="N100" s="124" t="s">
        <v>13</v>
      </c>
      <c r="O100" s="128"/>
      <c r="P100" s="128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224" t="s">
        <v>27</v>
      </c>
      <c r="AG100" s="225"/>
      <c r="AH100" s="65"/>
      <c r="AI100" s="7"/>
      <c r="AP100" s="68"/>
      <c r="AQ100" s="329" t="s">
        <v>8</v>
      </c>
      <c r="AR100" s="330"/>
      <c r="AS100" s="330"/>
      <c r="AT100" s="330"/>
      <c r="AU100" s="330"/>
      <c r="AV100" s="331"/>
      <c r="AW100" s="329" t="s">
        <v>9</v>
      </c>
      <c r="AX100" s="330"/>
      <c r="AY100" s="330"/>
      <c r="AZ100" s="330"/>
      <c r="BA100" s="330"/>
      <c r="BB100" s="330"/>
      <c r="BC100" s="331"/>
      <c r="BD100" s="124" t="s">
        <v>13</v>
      </c>
      <c r="BE100" s="128"/>
      <c r="BF100" s="128"/>
      <c r="BG100" s="125"/>
      <c r="BH100" s="125"/>
      <c r="BI100" s="125"/>
      <c r="BJ100" s="125"/>
      <c r="BK100" s="125"/>
      <c r="BL100" s="125"/>
      <c r="BM100" s="125"/>
      <c r="BN100" s="125"/>
      <c r="BO100" s="125"/>
      <c r="BP100" s="125"/>
      <c r="BQ100" s="125"/>
      <c r="BR100" s="125"/>
      <c r="BS100" s="125"/>
      <c r="BT100" s="125"/>
      <c r="BU100" s="125"/>
      <c r="BV100" s="224" t="s">
        <v>27</v>
      </c>
      <c r="BW100" s="225"/>
      <c r="BX100" s="69"/>
    </row>
    <row r="101" spans="1:76" ht="15" customHeight="1">
      <c r="A101" s="179" t="s">
        <v>6</v>
      </c>
      <c r="B101" s="180"/>
      <c r="C101" s="329" t="s">
        <v>7</v>
      </c>
      <c r="D101" s="330"/>
      <c r="E101" s="330"/>
      <c r="F101" s="331"/>
      <c r="G101" s="179" t="s">
        <v>6</v>
      </c>
      <c r="H101" s="180"/>
      <c r="I101" s="329" t="s">
        <v>7</v>
      </c>
      <c r="J101" s="330"/>
      <c r="K101" s="330"/>
      <c r="L101" s="330"/>
      <c r="M101" s="331"/>
      <c r="N101" s="126"/>
      <c r="O101" s="129"/>
      <c r="P101" s="129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226"/>
      <c r="AG101" s="227"/>
      <c r="AH101" s="65"/>
      <c r="AI101" s="7"/>
      <c r="AP101" s="68"/>
      <c r="AQ101" s="179" t="s">
        <v>6</v>
      </c>
      <c r="AR101" s="180"/>
      <c r="AS101" s="329" t="s">
        <v>7</v>
      </c>
      <c r="AT101" s="330"/>
      <c r="AU101" s="330"/>
      <c r="AV101" s="331"/>
      <c r="AW101" s="179" t="s">
        <v>6</v>
      </c>
      <c r="AX101" s="180"/>
      <c r="AY101" s="329" t="s">
        <v>7</v>
      </c>
      <c r="AZ101" s="330"/>
      <c r="BA101" s="330"/>
      <c r="BB101" s="330"/>
      <c r="BC101" s="331"/>
      <c r="BD101" s="126"/>
      <c r="BE101" s="129"/>
      <c r="BF101" s="129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226"/>
      <c r="BW101" s="227"/>
      <c r="BX101" s="69"/>
    </row>
    <row r="102" spans="1:76" ht="15" customHeight="1">
      <c r="A102" s="185">
        <v>14</v>
      </c>
      <c r="B102" s="186"/>
      <c r="C102" s="152" t="s">
        <v>362</v>
      </c>
      <c r="D102" s="153"/>
      <c r="E102" s="153"/>
      <c r="F102" s="154"/>
      <c r="G102" s="179">
        <v>1</v>
      </c>
      <c r="H102" s="180"/>
      <c r="I102" s="171" t="s">
        <v>363</v>
      </c>
      <c r="J102" s="172"/>
      <c r="K102" s="172"/>
      <c r="L102" s="172"/>
      <c r="M102" s="181"/>
      <c r="N102" s="171" t="s">
        <v>367</v>
      </c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216"/>
      <c r="AG102" s="217"/>
      <c r="AH102" s="51" t="str">
        <f t="shared" ref="AH102:AH136" si="8">IF(AF102="","",VLOOKUP(AF102,$G$240:$Q$240,11,FALSE))</f>
        <v/>
      </c>
      <c r="AI102" s="51">
        <f t="shared" ref="AI102:AI109" si="9">$AJ102*1000+AK102</f>
        <v>14001</v>
      </c>
      <c r="AJ102" s="51">
        <f t="shared" ref="AJ102:AJ136" si="10">IF(A102="",AJ101,A102)</f>
        <v>14</v>
      </c>
      <c r="AK102" s="51">
        <f t="shared" ref="AK102:AK136" si="11">G102</f>
        <v>1</v>
      </c>
      <c r="AL102" s="51" t="str">
        <f t="shared" ref="AL102:AL136" si="12">IF(COUNTIFS($AJ$52:$AJ$136,AJ102,$AF$52:$AF$136,"○")&gt;0,AJ102,"")</f>
        <v/>
      </c>
      <c r="AM102" s="51" t="str">
        <f t="shared" ref="AM102:AM136" si="13">IF(AF102="","",AI102)</f>
        <v/>
      </c>
      <c r="AP102" s="68"/>
      <c r="AQ102" s="185">
        <v>14</v>
      </c>
      <c r="AR102" s="186"/>
      <c r="AS102" s="152" t="s">
        <v>362</v>
      </c>
      <c r="AT102" s="153"/>
      <c r="AU102" s="153"/>
      <c r="AV102" s="154"/>
      <c r="AW102" s="179">
        <v>1</v>
      </c>
      <c r="AX102" s="180"/>
      <c r="AY102" s="171" t="s">
        <v>363</v>
      </c>
      <c r="AZ102" s="172"/>
      <c r="BA102" s="172"/>
      <c r="BB102" s="172"/>
      <c r="BC102" s="181"/>
      <c r="BD102" s="171" t="s">
        <v>367</v>
      </c>
      <c r="BE102" s="172"/>
      <c r="BF102" s="172"/>
      <c r="BG102" s="172"/>
      <c r="BH102" s="172"/>
      <c r="BI102" s="172"/>
      <c r="BJ102" s="172"/>
      <c r="BK102" s="172"/>
      <c r="BL102" s="172"/>
      <c r="BM102" s="172"/>
      <c r="BN102" s="172"/>
      <c r="BO102" s="172"/>
      <c r="BP102" s="172"/>
      <c r="BQ102" s="172"/>
      <c r="BR102" s="172"/>
      <c r="BS102" s="172"/>
      <c r="BT102" s="172"/>
      <c r="BU102" s="172"/>
      <c r="BV102" s="216"/>
      <c r="BW102" s="217"/>
      <c r="BX102" s="69"/>
    </row>
    <row r="103" spans="1:76" ht="15" customHeight="1">
      <c r="A103" s="187"/>
      <c r="B103" s="188"/>
      <c r="C103" s="155"/>
      <c r="D103" s="156"/>
      <c r="E103" s="156"/>
      <c r="F103" s="157"/>
      <c r="G103" s="179">
        <v>2</v>
      </c>
      <c r="H103" s="180"/>
      <c r="I103" s="171" t="s">
        <v>364</v>
      </c>
      <c r="J103" s="172"/>
      <c r="K103" s="172"/>
      <c r="L103" s="172"/>
      <c r="M103" s="181"/>
      <c r="N103" s="171" t="s">
        <v>368</v>
      </c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216"/>
      <c r="AG103" s="217"/>
      <c r="AH103" s="51" t="str">
        <f t="shared" si="8"/>
        <v/>
      </c>
      <c r="AI103" s="51">
        <f t="shared" si="9"/>
        <v>14002</v>
      </c>
      <c r="AJ103" s="51">
        <f t="shared" si="10"/>
        <v>14</v>
      </c>
      <c r="AK103" s="51">
        <f t="shared" si="11"/>
        <v>2</v>
      </c>
      <c r="AL103" s="51" t="str">
        <f t="shared" si="12"/>
        <v/>
      </c>
      <c r="AM103" s="51" t="str">
        <f t="shared" si="13"/>
        <v/>
      </c>
      <c r="AP103" s="68"/>
      <c r="AQ103" s="187"/>
      <c r="AR103" s="188"/>
      <c r="AS103" s="155"/>
      <c r="AT103" s="156"/>
      <c r="AU103" s="156"/>
      <c r="AV103" s="157"/>
      <c r="AW103" s="179">
        <v>2</v>
      </c>
      <c r="AX103" s="180"/>
      <c r="AY103" s="171" t="s">
        <v>364</v>
      </c>
      <c r="AZ103" s="172"/>
      <c r="BA103" s="172"/>
      <c r="BB103" s="172"/>
      <c r="BC103" s="181"/>
      <c r="BD103" s="171" t="s">
        <v>368</v>
      </c>
      <c r="BE103" s="172"/>
      <c r="BF103" s="172"/>
      <c r="BG103" s="172"/>
      <c r="BH103" s="172"/>
      <c r="BI103" s="172"/>
      <c r="BJ103" s="172"/>
      <c r="BK103" s="172"/>
      <c r="BL103" s="172"/>
      <c r="BM103" s="172"/>
      <c r="BN103" s="172"/>
      <c r="BO103" s="172"/>
      <c r="BP103" s="172"/>
      <c r="BQ103" s="172"/>
      <c r="BR103" s="172"/>
      <c r="BS103" s="172"/>
      <c r="BT103" s="172"/>
      <c r="BU103" s="172"/>
      <c r="BV103" s="216"/>
      <c r="BW103" s="217"/>
      <c r="BX103" s="69"/>
    </row>
    <row r="104" spans="1:76" ht="15" customHeight="1">
      <c r="A104" s="187"/>
      <c r="B104" s="188"/>
      <c r="C104" s="155"/>
      <c r="D104" s="156"/>
      <c r="E104" s="156"/>
      <c r="F104" s="157"/>
      <c r="G104" s="179">
        <v>3</v>
      </c>
      <c r="H104" s="180"/>
      <c r="I104" s="171" t="s">
        <v>365</v>
      </c>
      <c r="J104" s="172"/>
      <c r="K104" s="172"/>
      <c r="L104" s="172"/>
      <c r="M104" s="181"/>
      <c r="N104" s="171" t="s">
        <v>369</v>
      </c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216"/>
      <c r="AG104" s="217"/>
      <c r="AH104" s="51" t="str">
        <f t="shared" si="8"/>
        <v/>
      </c>
      <c r="AI104" s="51">
        <f t="shared" si="9"/>
        <v>14003</v>
      </c>
      <c r="AJ104" s="51">
        <f t="shared" si="10"/>
        <v>14</v>
      </c>
      <c r="AK104" s="51">
        <f t="shared" si="11"/>
        <v>3</v>
      </c>
      <c r="AL104" s="51" t="str">
        <f t="shared" si="12"/>
        <v/>
      </c>
      <c r="AM104" s="51" t="str">
        <f t="shared" si="13"/>
        <v/>
      </c>
      <c r="AP104" s="68"/>
      <c r="AQ104" s="187"/>
      <c r="AR104" s="188"/>
      <c r="AS104" s="155"/>
      <c r="AT104" s="156"/>
      <c r="AU104" s="156"/>
      <c r="AV104" s="157"/>
      <c r="AW104" s="179">
        <v>3</v>
      </c>
      <c r="AX104" s="180"/>
      <c r="AY104" s="171" t="s">
        <v>365</v>
      </c>
      <c r="AZ104" s="172"/>
      <c r="BA104" s="172"/>
      <c r="BB104" s="172"/>
      <c r="BC104" s="181"/>
      <c r="BD104" s="171" t="s">
        <v>369</v>
      </c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216"/>
      <c r="BW104" s="217"/>
      <c r="BX104" s="69"/>
    </row>
    <row r="105" spans="1:76" ht="15" customHeight="1">
      <c r="A105" s="189"/>
      <c r="B105" s="190"/>
      <c r="C105" s="158"/>
      <c r="D105" s="159"/>
      <c r="E105" s="159"/>
      <c r="F105" s="160"/>
      <c r="G105" s="179">
        <v>4</v>
      </c>
      <c r="H105" s="180"/>
      <c r="I105" s="171" t="s">
        <v>366</v>
      </c>
      <c r="J105" s="172"/>
      <c r="K105" s="172"/>
      <c r="L105" s="172"/>
      <c r="M105" s="181"/>
      <c r="N105" s="171" t="s">
        <v>370</v>
      </c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216"/>
      <c r="AG105" s="217"/>
      <c r="AH105" s="51" t="str">
        <f t="shared" si="8"/>
        <v/>
      </c>
      <c r="AI105" s="51">
        <f t="shared" si="9"/>
        <v>14004</v>
      </c>
      <c r="AJ105" s="51">
        <f t="shared" si="10"/>
        <v>14</v>
      </c>
      <c r="AK105" s="51">
        <f t="shared" si="11"/>
        <v>4</v>
      </c>
      <c r="AL105" s="51" t="str">
        <f t="shared" si="12"/>
        <v/>
      </c>
      <c r="AM105" s="51" t="str">
        <f t="shared" si="13"/>
        <v/>
      </c>
      <c r="AP105" s="68"/>
      <c r="AQ105" s="189"/>
      <c r="AR105" s="190"/>
      <c r="AS105" s="158"/>
      <c r="AT105" s="159"/>
      <c r="AU105" s="159"/>
      <c r="AV105" s="160"/>
      <c r="AW105" s="179">
        <v>4</v>
      </c>
      <c r="AX105" s="180"/>
      <c r="AY105" s="171" t="s">
        <v>366</v>
      </c>
      <c r="AZ105" s="172"/>
      <c r="BA105" s="172"/>
      <c r="BB105" s="172"/>
      <c r="BC105" s="181"/>
      <c r="BD105" s="171" t="s">
        <v>370</v>
      </c>
      <c r="BE105" s="172"/>
      <c r="BF105" s="172"/>
      <c r="BG105" s="172"/>
      <c r="BH105" s="172"/>
      <c r="BI105" s="172"/>
      <c r="BJ105" s="172"/>
      <c r="BK105" s="172"/>
      <c r="BL105" s="172"/>
      <c r="BM105" s="172"/>
      <c r="BN105" s="172"/>
      <c r="BO105" s="172"/>
      <c r="BP105" s="172"/>
      <c r="BQ105" s="172"/>
      <c r="BR105" s="172"/>
      <c r="BS105" s="172"/>
      <c r="BT105" s="172"/>
      <c r="BU105" s="172"/>
      <c r="BV105" s="216"/>
      <c r="BW105" s="217"/>
      <c r="BX105" s="69"/>
    </row>
    <row r="106" spans="1:76" ht="15" customHeight="1">
      <c r="A106" s="185">
        <v>15</v>
      </c>
      <c r="B106" s="186"/>
      <c r="C106" s="152" t="s">
        <v>379</v>
      </c>
      <c r="D106" s="153"/>
      <c r="E106" s="153"/>
      <c r="F106" s="154"/>
      <c r="G106" s="179">
        <v>1</v>
      </c>
      <c r="H106" s="180"/>
      <c r="I106" s="171" t="s">
        <v>371</v>
      </c>
      <c r="J106" s="172"/>
      <c r="K106" s="172"/>
      <c r="L106" s="172"/>
      <c r="M106" s="181"/>
      <c r="N106" s="171" t="s">
        <v>375</v>
      </c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216"/>
      <c r="AG106" s="217"/>
      <c r="AH106" s="51" t="str">
        <f t="shared" si="8"/>
        <v/>
      </c>
      <c r="AI106" s="51">
        <f t="shared" si="9"/>
        <v>15001</v>
      </c>
      <c r="AJ106" s="51">
        <f t="shared" si="10"/>
        <v>15</v>
      </c>
      <c r="AK106" s="51">
        <f t="shared" si="11"/>
        <v>1</v>
      </c>
      <c r="AL106" s="51" t="str">
        <f t="shared" si="12"/>
        <v/>
      </c>
      <c r="AM106" s="51" t="str">
        <f t="shared" si="13"/>
        <v/>
      </c>
      <c r="AP106" s="68"/>
      <c r="AQ106" s="185">
        <v>15</v>
      </c>
      <c r="AR106" s="186"/>
      <c r="AS106" s="152" t="s">
        <v>379</v>
      </c>
      <c r="AT106" s="153"/>
      <c r="AU106" s="153"/>
      <c r="AV106" s="154"/>
      <c r="AW106" s="179">
        <v>1</v>
      </c>
      <c r="AX106" s="180"/>
      <c r="AY106" s="171" t="s">
        <v>371</v>
      </c>
      <c r="AZ106" s="172"/>
      <c r="BA106" s="172"/>
      <c r="BB106" s="172"/>
      <c r="BC106" s="181"/>
      <c r="BD106" s="171" t="s">
        <v>375</v>
      </c>
      <c r="BE106" s="172"/>
      <c r="BF106" s="172"/>
      <c r="BG106" s="172"/>
      <c r="BH106" s="172"/>
      <c r="BI106" s="172"/>
      <c r="BJ106" s="172"/>
      <c r="BK106" s="172"/>
      <c r="BL106" s="172"/>
      <c r="BM106" s="172"/>
      <c r="BN106" s="172"/>
      <c r="BO106" s="172"/>
      <c r="BP106" s="172"/>
      <c r="BQ106" s="172"/>
      <c r="BR106" s="172"/>
      <c r="BS106" s="172"/>
      <c r="BT106" s="172"/>
      <c r="BU106" s="172"/>
      <c r="BV106" s="216"/>
      <c r="BW106" s="217"/>
      <c r="BX106" s="69"/>
    </row>
    <row r="107" spans="1:76" ht="15" customHeight="1">
      <c r="A107" s="187"/>
      <c r="B107" s="188"/>
      <c r="C107" s="155"/>
      <c r="D107" s="156"/>
      <c r="E107" s="156"/>
      <c r="F107" s="157"/>
      <c r="G107" s="179">
        <v>2</v>
      </c>
      <c r="H107" s="180"/>
      <c r="I107" s="171" t="s">
        <v>372</v>
      </c>
      <c r="J107" s="172"/>
      <c r="K107" s="172"/>
      <c r="L107" s="172"/>
      <c r="M107" s="181"/>
      <c r="N107" s="171" t="s">
        <v>376</v>
      </c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216"/>
      <c r="AG107" s="217"/>
      <c r="AH107" s="51" t="str">
        <f t="shared" si="8"/>
        <v/>
      </c>
      <c r="AI107" s="51">
        <f t="shared" si="9"/>
        <v>15002</v>
      </c>
      <c r="AJ107" s="51">
        <f t="shared" si="10"/>
        <v>15</v>
      </c>
      <c r="AK107" s="51">
        <f t="shared" si="11"/>
        <v>2</v>
      </c>
      <c r="AL107" s="51" t="str">
        <f t="shared" si="12"/>
        <v/>
      </c>
      <c r="AM107" s="51" t="str">
        <f t="shared" si="13"/>
        <v/>
      </c>
      <c r="AP107" s="68"/>
      <c r="AQ107" s="187"/>
      <c r="AR107" s="188"/>
      <c r="AS107" s="155"/>
      <c r="AT107" s="156"/>
      <c r="AU107" s="156"/>
      <c r="AV107" s="157"/>
      <c r="AW107" s="179">
        <v>2</v>
      </c>
      <c r="AX107" s="180"/>
      <c r="AY107" s="171" t="s">
        <v>372</v>
      </c>
      <c r="AZ107" s="172"/>
      <c r="BA107" s="172"/>
      <c r="BB107" s="172"/>
      <c r="BC107" s="181"/>
      <c r="BD107" s="171" t="s">
        <v>376</v>
      </c>
      <c r="BE107" s="172"/>
      <c r="BF107" s="172"/>
      <c r="BG107" s="172"/>
      <c r="BH107" s="172"/>
      <c r="BI107" s="172"/>
      <c r="BJ107" s="172"/>
      <c r="BK107" s="172"/>
      <c r="BL107" s="172"/>
      <c r="BM107" s="172"/>
      <c r="BN107" s="172"/>
      <c r="BO107" s="172"/>
      <c r="BP107" s="172"/>
      <c r="BQ107" s="172"/>
      <c r="BR107" s="172"/>
      <c r="BS107" s="172"/>
      <c r="BT107" s="172"/>
      <c r="BU107" s="172"/>
      <c r="BV107" s="216"/>
      <c r="BW107" s="217"/>
      <c r="BX107" s="69"/>
    </row>
    <row r="108" spans="1:76" ht="15" customHeight="1">
      <c r="A108" s="187"/>
      <c r="B108" s="188"/>
      <c r="C108" s="155"/>
      <c r="D108" s="156"/>
      <c r="E108" s="156"/>
      <c r="F108" s="157"/>
      <c r="G108" s="179">
        <v>3</v>
      </c>
      <c r="H108" s="180"/>
      <c r="I108" s="171" t="s">
        <v>373</v>
      </c>
      <c r="J108" s="172"/>
      <c r="K108" s="172"/>
      <c r="L108" s="172"/>
      <c r="M108" s="181"/>
      <c r="N108" s="171" t="s">
        <v>377</v>
      </c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216"/>
      <c r="AG108" s="217"/>
      <c r="AH108" s="51" t="str">
        <f t="shared" si="8"/>
        <v/>
      </c>
      <c r="AI108" s="51">
        <f t="shared" si="9"/>
        <v>15003</v>
      </c>
      <c r="AJ108" s="51">
        <f t="shared" si="10"/>
        <v>15</v>
      </c>
      <c r="AK108" s="51">
        <f t="shared" si="11"/>
        <v>3</v>
      </c>
      <c r="AL108" s="51" t="str">
        <f t="shared" si="12"/>
        <v/>
      </c>
      <c r="AM108" s="51" t="str">
        <f t="shared" si="13"/>
        <v/>
      </c>
      <c r="AP108" s="68"/>
      <c r="AQ108" s="187"/>
      <c r="AR108" s="188"/>
      <c r="AS108" s="155"/>
      <c r="AT108" s="156"/>
      <c r="AU108" s="156"/>
      <c r="AV108" s="157"/>
      <c r="AW108" s="179">
        <v>3</v>
      </c>
      <c r="AX108" s="180"/>
      <c r="AY108" s="171" t="s">
        <v>373</v>
      </c>
      <c r="AZ108" s="172"/>
      <c r="BA108" s="172"/>
      <c r="BB108" s="172"/>
      <c r="BC108" s="181"/>
      <c r="BD108" s="171" t="s">
        <v>377</v>
      </c>
      <c r="BE108" s="172"/>
      <c r="BF108" s="172"/>
      <c r="BG108" s="172"/>
      <c r="BH108" s="172"/>
      <c r="BI108" s="172"/>
      <c r="BJ108" s="172"/>
      <c r="BK108" s="172"/>
      <c r="BL108" s="172"/>
      <c r="BM108" s="172"/>
      <c r="BN108" s="172"/>
      <c r="BO108" s="172"/>
      <c r="BP108" s="172"/>
      <c r="BQ108" s="172"/>
      <c r="BR108" s="172"/>
      <c r="BS108" s="172"/>
      <c r="BT108" s="172"/>
      <c r="BU108" s="172"/>
      <c r="BV108" s="216"/>
      <c r="BW108" s="217"/>
      <c r="BX108" s="69"/>
    </row>
    <row r="109" spans="1:76" ht="15" customHeight="1">
      <c r="A109" s="189"/>
      <c r="B109" s="190"/>
      <c r="C109" s="158"/>
      <c r="D109" s="159"/>
      <c r="E109" s="159"/>
      <c r="F109" s="160"/>
      <c r="G109" s="179">
        <v>4</v>
      </c>
      <c r="H109" s="180"/>
      <c r="I109" s="171" t="s">
        <v>374</v>
      </c>
      <c r="J109" s="172"/>
      <c r="K109" s="172"/>
      <c r="L109" s="172"/>
      <c r="M109" s="181"/>
      <c r="N109" s="171" t="s">
        <v>378</v>
      </c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172"/>
      <c r="AF109" s="216"/>
      <c r="AG109" s="217"/>
      <c r="AH109" s="51" t="str">
        <f t="shared" si="8"/>
        <v/>
      </c>
      <c r="AI109" s="51">
        <f t="shared" si="9"/>
        <v>15004</v>
      </c>
      <c r="AJ109" s="51">
        <f t="shared" si="10"/>
        <v>15</v>
      </c>
      <c r="AK109" s="51">
        <f t="shared" si="11"/>
        <v>4</v>
      </c>
      <c r="AL109" s="51" t="str">
        <f t="shared" si="12"/>
        <v/>
      </c>
      <c r="AM109" s="51" t="str">
        <f t="shared" si="13"/>
        <v/>
      </c>
      <c r="AP109" s="68"/>
      <c r="AQ109" s="189"/>
      <c r="AR109" s="190"/>
      <c r="AS109" s="158"/>
      <c r="AT109" s="159"/>
      <c r="AU109" s="159"/>
      <c r="AV109" s="160"/>
      <c r="AW109" s="179">
        <v>4</v>
      </c>
      <c r="AX109" s="180"/>
      <c r="AY109" s="171" t="s">
        <v>374</v>
      </c>
      <c r="AZ109" s="172"/>
      <c r="BA109" s="172"/>
      <c r="BB109" s="172"/>
      <c r="BC109" s="181"/>
      <c r="BD109" s="171" t="s">
        <v>378</v>
      </c>
      <c r="BE109" s="172"/>
      <c r="BF109" s="172"/>
      <c r="BG109" s="172"/>
      <c r="BH109" s="172"/>
      <c r="BI109" s="172"/>
      <c r="BJ109" s="172"/>
      <c r="BK109" s="172"/>
      <c r="BL109" s="172"/>
      <c r="BM109" s="172"/>
      <c r="BN109" s="172"/>
      <c r="BO109" s="172"/>
      <c r="BP109" s="172"/>
      <c r="BQ109" s="172"/>
      <c r="BR109" s="172"/>
      <c r="BS109" s="172"/>
      <c r="BT109" s="172"/>
      <c r="BU109" s="172"/>
      <c r="BV109" s="216"/>
      <c r="BW109" s="217"/>
      <c r="BX109" s="69"/>
    </row>
    <row r="110" spans="1:76" ht="15" customHeight="1">
      <c r="A110" s="191">
        <v>16</v>
      </c>
      <c r="B110" s="192"/>
      <c r="C110" s="218" t="s">
        <v>431</v>
      </c>
      <c r="D110" s="219"/>
      <c r="E110" s="219"/>
      <c r="F110" s="220"/>
      <c r="G110" s="179">
        <v>1</v>
      </c>
      <c r="H110" s="180"/>
      <c r="I110" s="171" t="s">
        <v>380</v>
      </c>
      <c r="J110" s="172"/>
      <c r="K110" s="172"/>
      <c r="L110" s="172"/>
      <c r="M110" s="181"/>
      <c r="N110" s="171" t="s">
        <v>403</v>
      </c>
      <c r="O110" s="172"/>
      <c r="P110" s="172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72"/>
      <c r="AD110" s="172"/>
      <c r="AE110" s="172"/>
      <c r="AF110" s="216"/>
      <c r="AG110" s="217"/>
      <c r="AH110" s="51" t="str">
        <f t="shared" si="8"/>
        <v/>
      </c>
      <c r="AI110" s="51">
        <f t="shared" ref="AI110:AI136" si="14">$AJ110*1000+AK110</f>
        <v>16001</v>
      </c>
      <c r="AJ110" s="51">
        <f t="shared" si="10"/>
        <v>16</v>
      </c>
      <c r="AK110" s="51">
        <f t="shared" si="11"/>
        <v>1</v>
      </c>
      <c r="AL110" s="51" t="str">
        <f t="shared" si="12"/>
        <v/>
      </c>
      <c r="AM110" s="51" t="str">
        <f t="shared" si="13"/>
        <v/>
      </c>
      <c r="AP110" s="68"/>
      <c r="AQ110" s="191">
        <v>16</v>
      </c>
      <c r="AR110" s="192"/>
      <c r="AS110" s="218" t="s">
        <v>431</v>
      </c>
      <c r="AT110" s="219"/>
      <c r="AU110" s="219"/>
      <c r="AV110" s="220"/>
      <c r="AW110" s="179">
        <v>1</v>
      </c>
      <c r="AX110" s="180"/>
      <c r="AY110" s="171" t="s">
        <v>380</v>
      </c>
      <c r="AZ110" s="172"/>
      <c r="BA110" s="172"/>
      <c r="BB110" s="172"/>
      <c r="BC110" s="181"/>
      <c r="BD110" s="171" t="s">
        <v>403</v>
      </c>
      <c r="BE110" s="172"/>
      <c r="BF110" s="172"/>
      <c r="BG110" s="172"/>
      <c r="BH110" s="172"/>
      <c r="BI110" s="172"/>
      <c r="BJ110" s="172"/>
      <c r="BK110" s="172"/>
      <c r="BL110" s="172"/>
      <c r="BM110" s="172"/>
      <c r="BN110" s="172"/>
      <c r="BO110" s="172"/>
      <c r="BP110" s="172"/>
      <c r="BQ110" s="172"/>
      <c r="BR110" s="172"/>
      <c r="BS110" s="172"/>
      <c r="BT110" s="172"/>
      <c r="BU110" s="172"/>
      <c r="BV110" s="216"/>
      <c r="BW110" s="217"/>
      <c r="BX110" s="69"/>
    </row>
    <row r="111" spans="1:76" ht="15" customHeight="1">
      <c r="A111" s="191">
        <v>17</v>
      </c>
      <c r="B111" s="192"/>
      <c r="C111" s="218" t="s">
        <v>432</v>
      </c>
      <c r="D111" s="219"/>
      <c r="E111" s="219"/>
      <c r="F111" s="220"/>
      <c r="G111" s="179">
        <v>1</v>
      </c>
      <c r="H111" s="180"/>
      <c r="I111" s="171" t="s">
        <v>381</v>
      </c>
      <c r="J111" s="172"/>
      <c r="K111" s="172"/>
      <c r="L111" s="172"/>
      <c r="M111" s="181"/>
      <c r="N111" s="171" t="s">
        <v>404</v>
      </c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72"/>
      <c r="AF111" s="216"/>
      <c r="AG111" s="217"/>
      <c r="AH111" s="51" t="str">
        <f t="shared" si="8"/>
        <v/>
      </c>
      <c r="AI111" s="51">
        <f t="shared" si="14"/>
        <v>17001</v>
      </c>
      <c r="AJ111" s="51">
        <f t="shared" si="10"/>
        <v>17</v>
      </c>
      <c r="AK111" s="51">
        <f t="shared" si="11"/>
        <v>1</v>
      </c>
      <c r="AL111" s="51" t="str">
        <f t="shared" si="12"/>
        <v/>
      </c>
      <c r="AM111" s="51" t="str">
        <f t="shared" si="13"/>
        <v/>
      </c>
      <c r="AP111" s="68"/>
      <c r="AQ111" s="191">
        <v>17</v>
      </c>
      <c r="AR111" s="192"/>
      <c r="AS111" s="218" t="s">
        <v>432</v>
      </c>
      <c r="AT111" s="219"/>
      <c r="AU111" s="219"/>
      <c r="AV111" s="220"/>
      <c r="AW111" s="179">
        <v>1</v>
      </c>
      <c r="AX111" s="180"/>
      <c r="AY111" s="171" t="s">
        <v>381</v>
      </c>
      <c r="AZ111" s="172"/>
      <c r="BA111" s="172"/>
      <c r="BB111" s="172"/>
      <c r="BC111" s="181"/>
      <c r="BD111" s="171" t="s">
        <v>404</v>
      </c>
      <c r="BE111" s="172"/>
      <c r="BF111" s="172"/>
      <c r="BG111" s="172"/>
      <c r="BH111" s="172"/>
      <c r="BI111" s="172"/>
      <c r="BJ111" s="172"/>
      <c r="BK111" s="172"/>
      <c r="BL111" s="172"/>
      <c r="BM111" s="172"/>
      <c r="BN111" s="172"/>
      <c r="BO111" s="172"/>
      <c r="BP111" s="172"/>
      <c r="BQ111" s="172"/>
      <c r="BR111" s="172"/>
      <c r="BS111" s="172"/>
      <c r="BT111" s="172"/>
      <c r="BU111" s="172"/>
      <c r="BV111" s="216"/>
      <c r="BW111" s="217"/>
      <c r="BX111" s="69"/>
    </row>
    <row r="112" spans="1:76" ht="15" customHeight="1">
      <c r="A112" s="185">
        <v>18</v>
      </c>
      <c r="B112" s="186"/>
      <c r="C112" s="152" t="s">
        <v>430</v>
      </c>
      <c r="D112" s="153"/>
      <c r="E112" s="153"/>
      <c r="F112" s="154"/>
      <c r="G112" s="179">
        <v>1</v>
      </c>
      <c r="H112" s="180"/>
      <c r="I112" s="171" t="s">
        <v>382</v>
      </c>
      <c r="J112" s="172"/>
      <c r="K112" s="172"/>
      <c r="L112" s="172"/>
      <c r="M112" s="181"/>
      <c r="N112" s="171" t="s">
        <v>405</v>
      </c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216"/>
      <c r="AG112" s="217"/>
      <c r="AH112" s="51" t="str">
        <f t="shared" si="8"/>
        <v/>
      </c>
      <c r="AI112" s="51">
        <f t="shared" si="14"/>
        <v>18001</v>
      </c>
      <c r="AJ112" s="51">
        <f t="shared" si="10"/>
        <v>18</v>
      </c>
      <c r="AK112" s="51">
        <f t="shared" si="11"/>
        <v>1</v>
      </c>
      <c r="AL112" s="51" t="str">
        <f t="shared" si="12"/>
        <v/>
      </c>
      <c r="AM112" s="51" t="str">
        <f t="shared" si="13"/>
        <v/>
      </c>
      <c r="AP112" s="68"/>
      <c r="AQ112" s="185">
        <v>18</v>
      </c>
      <c r="AR112" s="186"/>
      <c r="AS112" s="152" t="s">
        <v>430</v>
      </c>
      <c r="AT112" s="153"/>
      <c r="AU112" s="153"/>
      <c r="AV112" s="154"/>
      <c r="AW112" s="179">
        <v>1</v>
      </c>
      <c r="AX112" s="180"/>
      <c r="AY112" s="171" t="s">
        <v>382</v>
      </c>
      <c r="AZ112" s="172"/>
      <c r="BA112" s="172"/>
      <c r="BB112" s="172"/>
      <c r="BC112" s="181"/>
      <c r="BD112" s="171" t="s">
        <v>405</v>
      </c>
      <c r="BE112" s="172"/>
      <c r="BF112" s="172"/>
      <c r="BG112" s="172"/>
      <c r="BH112" s="172"/>
      <c r="BI112" s="172"/>
      <c r="BJ112" s="172"/>
      <c r="BK112" s="172"/>
      <c r="BL112" s="172"/>
      <c r="BM112" s="172"/>
      <c r="BN112" s="172"/>
      <c r="BO112" s="172"/>
      <c r="BP112" s="172"/>
      <c r="BQ112" s="172"/>
      <c r="BR112" s="172"/>
      <c r="BS112" s="172"/>
      <c r="BT112" s="172"/>
      <c r="BU112" s="172"/>
      <c r="BV112" s="216"/>
      <c r="BW112" s="217"/>
      <c r="BX112" s="69"/>
    </row>
    <row r="113" spans="1:76" ht="15" customHeight="1">
      <c r="A113" s="189"/>
      <c r="B113" s="190"/>
      <c r="C113" s="158"/>
      <c r="D113" s="159"/>
      <c r="E113" s="159"/>
      <c r="F113" s="160"/>
      <c r="G113" s="179">
        <v>2</v>
      </c>
      <c r="H113" s="180"/>
      <c r="I113" s="171" t="s">
        <v>383</v>
      </c>
      <c r="J113" s="172"/>
      <c r="K113" s="172"/>
      <c r="L113" s="172"/>
      <c r="M113" s="181"/>
      <c r="N113" s="171" t="s">
        <v>406</v>
      </c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  <c r="AA113" s="172"/>
      <c r="AB113" s="172"/>
      <c r="AC113" s="172"/>
      <c r="AD113" s="172"/>
      <c r="AE113" s="172"/>
      <c r="AF113" s="216"/>
      <c r="AG113" s="217"/>
      <c r="AH113" s="51" t="str">
        <f t="shared" si="8"/>
        <v/>
      </c>
      <c r="AI113" s="51">
        <f t="shared" si="14"/>
        <v>18002</v>
      </c>
      <c r="AJ113" s="51">
        <f t="shared" si="10"/>
        <v>18</v>
      </c>
      <c r="AK113" s="51">
        <f t="shared" si="11"/>
        <v>2</v>
      </c>
      <c r="AL113" s="51" t="str">
        <f t="shared" si="12"/>
        <v/>
      </c>
      <c r="AM113" s="51" t="str">
        <f t="shared" si="13"/>
        <v/>
      </c>
      <c r="AP113" s="68"/>
      <c r="AQ113" s="189"/>
      <c r="AR113" s="190"/>
      <c r="AS113" s="158"/>
      <c r="AT113" s="159"/>
      <c r="AU113" s="159"/>
      <c r="AV113" s="160"/>
      <c r="AW113" s="179">
        <v>2</v>
      </c>
      <c r="AX113" s="180"/>
      <c r="AY113" s="171" t="s">
        <v>383</v>
      </c>
      <c r="AZ113" s="172"/>
      <c r="BA113" s="172"/>
      <c r="BB113" s="172"/>
      <c r="BC113" s="181"/>
      <c r="BD113" s="171" t="s">
        <v>406</v>
      </c>
      <c r="BE113" s="172"/>
      <c r="BF113" s="172"/>
      <c r="BG113" s="172"/>
      <c r="BH113" s="172"/>
      <c r="BI113" s="172"/>
      <c r="BJ113" s="172"/>
      <c r="BK113" s="172"/>
      <c r="BL113" s="172"/>
      <c r="BM113" s="172"/>
      <c r="BN113" s="172"/>
      <c r="BO113" s="172"/>
      <c r="BP113" s="172"/>
      <c r="BQ113" s="172"/>
      <c r="BR113" s="172"/>
      <c r="BS113" s="172"/>
      <c r="BT113" s="172"/>
      <c r="BU113" s="172"/>
      <c r="BV113" s="216"/>
      <c r="BW113" s="217"/>
      <c r="BX113" s="69"/>
    </row>
    <row r="114" spans="1:76" ht="15" customHeight="1">
      <c r="A114" s="185">
        <v>19</v>
      </c>
      <c r="B114" s="186"/>
      <c r="C114" s="152" t="s">
        <v>433</v>
      </c>
      <c r="D114" s="153"/>
      <c r="E114" s="153"/>
      <c r="F114" s="154"/>
      <c r="G114" s="179">
        <v>1</v>
      </c>
      <c r="H114" s="180"/>
      <c r="I114" s="171" t="s">
        <v>384</v>
      </c>
      <c r="J114" s="172"/>
      <c r="K114" s="172"/>
      <c r="L114" s="172"/>
      <c r="M114" s="181"/>
      <c r="N114" s="171" t="s">
        <v>407</v>
      </c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172"/>
      <c r="AD114" s="172"/>
      <c r="AE114" s="172"/>
      <c r="AF114" s="216"/>
      <c r="AG114" s="217"/>
      <c r="AH114" s="51" t="str">
        <f t="shared" si="8"/>
        <v/>
      </c>
      <c r="AI114" s="51">
        <f t="shared" si="14"/>
        <v>19001</v>
      </c>
      <c r="AJ114" s="51">
        <f t="shared" si="10"/>
        <v>19</v>
      </c>
      <c r="AK114" s="51">
        <f t="shared" si="11"/>
        <v>1</v>
      </c>
      <c r="AL114" s="51" t="str">
        <f t="shared" si="12"/>
        <v/>
      </c>
      <c r="AM114" s="51" t="str">
        <f t="shared" si="13"/>
        <v/>
      </c>
      <c r="AP114" s="68"/>
      <c r="AQ114" s="185">
        <v>19</v>
      </c>
      <c r="AR114" s="186"/>
      <c r="AS114" s="152" t="s">
        <v>433</v>
      </c>
      <c r="AT114" s="153"/>
      <c r="AU114" s="153"/>
      <c r="AV114" s="154"/>
      <c r="AW114" s="179">
        <v>1</v>
      </c>
      <c r="AX114" s="180"/>
      <c r="AY114" s="171" t="s">
        <v>384</v>
      </c>
      <c r="AZ114" s="172"/>
      <c r="BA114" s="172"/>
      <c r="BB114" s="172"/>
      <c r="BC114" s="181"/>
      <c r="BD114" s="171" t="s">
        <v>407</v>
      </c>
      <c r="BE114" s="172"/>
      <c r="BF114" s="172"/>
      <c r="BG114" s="172"/>
      <c r="BH114" s="172"/>
      <c r="BI114" s="172"/>
      <c r="BJ114" s="172"/>
      <c r="BK114" s="172"/>
      <c r="BL114" s="172"/>
      <c r="BM114" s="172"/>
      <c r="BN114" s="172"/>
      <c r="BO114" s="172"/>
      <c r="BP114" s="172"/>
      <c r="BQ114" s="172"/>
      <c r="BR114" s="172"/>
      <c r="BS114" s="172"/>
      <c r="BT114" s="172"/>
      <c r="BU114" s="172"/>
      <c r="BV114" s="216"/>
      <c r="BW114" s="217"/>
      <c r="BX114" s="69"/>
    </row>
    <row r="115" spans="1:76" ht="15" customHeight="1">
      <c r="A115" s="189"/>
      <c r="B115" s="190"/>
      <c r="C115" s="158"/>
      <c r="D115" s="159"/>
      <c r="E115" s="159"/>
      <c r="F115" s="160"/>
      <c r="G115" s="179">
        <v>2</v>
      </c>
      <c r="H115" s="180"/>
      <c r="I115" s="171" t="s">
        <v>385</v>
      </c>
      <c r="J115" s="172"/>
      <c r="K115" s="172"/>
      <c r="L115" s="172"/>
      <c r="M115" s="181"/>
      <c r="N115" s="171" t="s">
        <v>408</v>
      </c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72"/>
      <c r="AD115" s="172"/>
      <c r="AE115" s="172"/>
      <c r="AF115" s="216"/>
      <c r="AG115" s="217"/>
      <c r="AH115" s="51" t="str">
        <f t="shared" si="8"/>
        <v/>
      </c>
      <c r="AI115" s="51">
        <f t="shared" si="14"/>
        <v>19002</v>
      </c>
      <c r="AJ115" s="51">
        <f t="shared" si="10"/>
        <v>19</v>
      </c>
      <c r="AK115" s="51">
        <f t="shared" si="11"/>
        <v>2</v>
      </c>
      <c r="AL115" s="51" t="str">
        <f t="shared" si="12"/>
        <v/>
      </c>
      <c r="AM115" s="51" t="str">
        <f t="shared" si="13"/>
        <v/>
      </c>
      <c r="AP115" s="68"/>
      <c r="AQ115" s="189"/>
      <c r="AR115" s="190"/>
      <c r="AS115" s="158"/>
      <c r="AT115" s="159"/>
      <c r="AU115" s="159"/>
      <c r="AV115" s="160"/>
      <c r="AW115" s="179">
        <v>2</v>
      </c>
      <c r="AX115" s="180"/>
      <c r="AY115" s="171" t="s">
        <v>385</v>
      </c>
      <c r="AZ115" s="172"/>
      <c r="BA115" s="172"/>
      <c r="BB115" s="172"/>
      <c r="BC115" s="181"/>
      <c r="BD115" s="171" t="s">
        <v>408</v>
      </c>
      <c r="BE115" s="172"/>
      <c r="BF115" s="172"/>
      <c r="BG115" s="172"/>
      <c r="BH115" s="172"/>
      <c r="BI115" s="172"/>
      <c r="BJ115" s="172"/>
      <c r="BK115" s="172"/>
      <c r="BL115" s="172"/>
      <c r="BM115" s="172"/>
      <c r="BN115" s="172"/>
      <c r="BO115" s="172"/>
      <c r="BP115" s="172"/>
      <c r="BQ115" s="172"/>
      <c r="BR115" s="172"/>
      <c r="BS115" s="172"/>
      <c r="BT115" s="172"/>
      <c r="BU115" s="172"/>
      <c r="BV115" s="216"/>
      <c r="BW115" s="217"/>
      <c r="BX115" s="69"/>
    </row>
    <row r="116" spans="1:76" ht="27.95" customHeight="1">
      <c r="A116" s="185">
        <v>20</v>
      </c>
      <c r="B116" s="186"/>
      <c r="C116" s="152" t="s">
        <v>434</v>
      </c>
      <c r="D116" s="153"/>
      <c r="E116" s="153"/>
      <c r="F116" s="154"/>
      <c r="G116" s="179">
        <v>1</v>
      </c>
      <c r="H116" s="180"/>
      <c r="I116" s="171" t="s">
        <v>444</v>
      </c>
      <c r="J116" s="172"/>
      <c r="K116" s="172"/>
      <c r="L116" s="172"/>
      <c r="M116" s="181"/>
      <c r="N116" s="171" t="s">
        <v>409</v>
      </c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72"/>
      <c r="AD116" s="172"/>
      <c r="AE116" s="172"/>
      <c r="AF116" s="216"/>
      <c r="AG116" s="217"/>
      <c r="AH116" s="51" t="str">
        <f t="shared" si="8"/>
        <v/>
      </c>
      <c r="AI116" s="51">
        <f t="shared" si="14"/>
        <v>20001</v>
      </c>
      <c r="AJ116" s="51">
        <f t="shared" si="10"/>
        <v>20</v>
      </c>
      <c r="AK116" s="51">
        <f t="shared" si="11"/>
        <v>1</v>
      </c>
      <c r="AL116" s="51" t="str">
        <f t="shared" si="12"/>
        <v/>
      </c>
      <c r="AM116" s="51" t="str">
        <f t="shared" si="13"/>
        <v/>
      </c>
      <c r="AP116" s="68"/>
      <c r="AQ116" s="185">
        <v>20</v>
      </c>
      <c r="AR116" s="186"/>
      <c r="AS116" s="152" t="s">
        <v>434</v>
      </c>
      <c r="AT116" s="153"/>
      <c r="AU116" s="153"/>
      <c r="AV116" s="154"/>
      <c r="AW116" s="179">
        <v>1</v>
      </c>
      <c r="AX116" s="180"/>
      <c r="AY116" s="171" t="s">
        <v>444</v>
      </c>
      <c r="AZ116" s="172"/>
      <c r="BA116" s="172"/>
      <c r="BB116" s="172"/>
      <c r="BC116" s="181"/>
      <c r="BD116" s="171" t="s">
        <v>409</v>
      </c>
      <c r="BE116" s="172"/>
      <c r="BF116" s="172"/>
      <c r="BG116" s="172"/>
      <c r="BH116" s="172"/>
      <c r="BI116" s="172"/>
      <c r="BJ116" s="172"/>
      <c r="BK116" s="172"/>
      <c r="BL116" s="172"/>
      <c r="BM116" s="172"/>
      <c r="BN116" s="172"/>
      <c r="BO116" s="172"/>
      <c r="BP116" s="172"/>
      <c r="BQ116" s="172"/>
      <c r="BR116" s="172"/>
      <c r="BS116" s="172"/>
      <c r="BT116" s="172"/>
      <c r="BU116" s="172"/>
      <c r="BV116" s="216"/>
      <c r="BW116" s="217"/>
      <c r="BX116" s="69"/>
    </row>
    <row r="117" spans="1:76" ht="15" customHeight="1">
      <c r="A117" s="189"/>
      <c r="B117" s="190"/>
      <c r="C117" s="158"/>
      <c r="D117" s="159"/>
      <c r="E117" s="159"/>
      <c r="F117" s="160"/>
      <c r="G117" s="179">
        <v>2</v>
      </c>
      <c r="H117" s="180"/>
      <c r="I117" s="171" t="s">
        <v>386</v>
      </c>
      <c r="J117" s="172"/>
      <c r="K117" s="172"/>
      <c r="L117" s="172"/>
      <c r="M117" s="181"/>
      <c r="N117" s="171" t="s">
        <v>410</v>
      </c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  <c r="AB117" s="172"/>
      <c r="AC117" s="172"/>
      <c r="AD117" s="172"/>
      <c r="AE117" s="172"/>
      <c r="AF117" s="216"/>
      <c r="AG117" s="217"/>
      <c r="AH117" s="51" t="str">
        <f t="shared" si="8"/>
        <v/>
      </c>
      <c r="AI117" s="51">
        <f t="shared" si="14"/>
        <v>20002</v>
      </c>
      <c r="AJ117" s="51">
        <f t="shared" si="10"/>
        <v>20</v>
      </c>
      <c r="AK117" s="51">
        <f t="shared" si="11"/>
        <v>2</v>
      </c>
      <c r="AL117" s="51" t="str">
        <f t="shared" si="12"/>
        <v/>
      </c>
      <c r="AM117" s="51" t="str">
        <f t="shared" si="13"/>
        <v/>
      </c>
      <c r="AP117" s="68"/>
      <c r="AQ117" s="189"/>
      <c r="AR117" s="190"/>
      <c r="AS117" s="158"/>
      <c r="AT117" s="159"/>
      <c r="AU117" s="159"/>
      <c r="AV117" s="160"/>
      <c r="AW117" s="179">
        <v>2</v>
      </c>
      <c r="AX117" s="180"/>
      <c r="AY117" s="171" t="s">
        <v>386</v>
      </c>
      <c r="AZ117" s="172"/>
      <c r="BA117" s="172"/>
      <c r="BB117" s="172"/>
      <c r="BC117" s="181"/>
      <c r="BD117" s="171" t="s">
        <v>410</v>
      </c>
      <c r="BE117" s="172"/>
      <c r="BF117" s="172"/>
      <c r="BG117" s="172"/>
      <c r="BH117" s="172"/>
      <c r="BI117" s="172"/>
      <c r="BJ117" s="172"/>
      <c r="BK117" s="172"/>
      <c r="BL117" s="172"/>
      <c r="BM117" s="172"/>
      <c r="BN117" s="172"/>
      <c r="BO117" s="172"/>
      <c r="BP117" s="172"/>
      <c r="BQ117" s="172"/>
      <c r="BR117" s="172"/>
      <c r="BS117" s="172"/>
      <c r="BT117" s="172"/>
      <c r="BU117" s="172"/>
      <c r="BV117" s="216"/>
      <c r="BW117" s="217"/>
      <c r="BX117" s="69"/>
    </row>
    <row r="118" spans="1:76" ht="15" customHeight="1">
      <c r="A118" s="185">
        <v>21</v>
      </c>
      <c r="B118" s="186"/>
      <c r="C118" s="152" t="s">
        <v>435</v>
      </c>
      <c r="D118" s="153"/>
      <c r="E118" s="153"/>
      <c r="F118" s="154"/>
      <c r="G118" s="179">
        <v>1</v>
      </c>
      <c r="H118" s="180"/>
      <c r="I118" s="171" t="s">
        <v>387</v>
      </c>
      <c r="J118" s="172"/>
      <c r="K118" s="172"/>
      <c r="L118" s="172"/>
      <c r="M118" s="181"/>
      <c r="N118" s="171" t="s">
        <v>411</v>
      </c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72"/>
      <c r="AD118" s="172"/>
      <c r="AE118" s="172"/>
      <c r="AF118" s="216"/>
      <c r="AG118" s="217"/>
      <c r="AH118" s="51" t="str">
        <f t="shared" si="8"/>
        <v/>
      </c>
      <c r="AI118" s="51">
        <f t="shared" si="14"/>
        <v>21001</v>
      </c>
      <c r="AJ118" s="51">
        <f t="shared" si="10"/>
        <v>21</v>
      </c>
      <c r="AK118" s="51">
        <f t="shared" si="11"/>
        <v>1</v>
      </c>
      <c r="AL118" s="51" t="str">
        <f t="shared" si="12"/>
        <v/>
      </c>
      <c r="AM118" s="51" t="str">
        <f t="shared" si="13"/>
        <v/>
      </c>
      <c r="AP118" s="68"/>
      <c r="AQ118" s="185">
        <v>21</v>
      </c>
      <c r="AR118" s="186"/>
      <c r="AS118" s="152" t="s">
        <v>435</v>
      </c>
      <c r="AT118" s="153"/>
      <c r="AU118" s="153"/>
      <c r="AV118" s="154"/>
      <c r="AW118" s="179">
        <v>1</v>
      </c>
      <c r="AX118" s="180"/>
      <c r="AY118" s="171" t="s">
        <v>387</v>
      </c>
      <c r="AZ118" s="172"/>
      <c r="BA118" s="172"/>
      <c r="BB118" s="172"/>
      <c r="BC118" s="181"/>
      <c r="BD118" s="171" t="s">
        <v>411</v>
      </c>
      <c r="BE118" s="172"/>
      <c r="BF118" s="172"/>
      <c r="BG118" s="172"/>
      <c r="BH118" s="172"/>
      <c r="BI118" s="172"/>
      <c r="BJ118" s="172"/>
      <c r="BK118" s="172"/>
      <c r="BL118" s="172"/>
      <c r="BM118" s="172"/>
      <c r="BN118" s="172"/>
      <c r="BO118" s="172"/>
      <c r="BP118" s="172"/>
      <c r="BQ118" s="172"/>
      <c r="BR118" s="172"/>
      <c r="BS118" s="172"/>
      <c r="BT118" s="172"/>
      <c r="BU118" s="172"/>
      <c r="BV118" s="216"/>
      <c r="BW118" s="217"/>
      <c r="BX118" s="69"/>
    </row>
    <row r="119" spans="1:76" ht="15" customHeight="1">
      <c r="A119" s="189"/>
      <c r="B119" s="190"/>
      <c r="C119" s="158"/>
      <c r="D119" s="159"/>
      <c r="E119" s="159"/>
      <c r="F119" s="160"/>
      <c r="G119" s="179">
        <v>2</v>
      </c>
      <c r="H119" s="180"/>
      <c r="I119" s="171" t="s">
        <v>388</v>
      </c>
      <c r="J119" s="172"/>
      <c r="K119" s="172"/>
      <c r="L119" s="172"/>
      <c r="M119" s="181"/>
      <c r="N119" s="171" t="s">
        <v>412</v>
      </c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  <c r="AB119" s="172"/>
      <c r="AC119" s="172"/>
      <c r="AD119" s="172"/>
      <c r="AE119" s="172"/>
      <c r="AF119" s="216"/>
      <c r="AG119" s="217"/>
      <c r="AH119" s="51" t="str">
        <f t="shared" si="8"/>
        <v/>
      </c>
      <c r="AI119" s="51">
        <f t="shared" si="14"/>
        <v>21002</v>
      </c>
      <c r="AJ119" s="51">
        <f t="shared" si="10"/>
        <v>21</v>
      </c>
      <c r="AK119" s="51">
        <f t="shared" si="11"/>
        <v>2</v>
      </c>
      <c r="AL119" s="51" t="str">
        <f t="shared" si="12"/>
        <v/>
      </c>
      <c r="AM119" s="51" t="str">
        <f t="shared" si="13"/>
        <v/>
      </c>
      <c r="AP119" s="68"/>
      <c r="AQ119" s="189"/>
      <c r="AR119" s="190"/>
      <c r="AS119" s="158"/>
      <c r="AT119" s="159"/>
      <c r="AU119" s="159"/>
      <c r="AV119" s="160"/>
      <c r="AW119" s="179">
        <v>2</v>
      </c>
      <c r="AX119" s="180"/>
      <c r="AY119" s="171" t="s">
        <v>388</v>
      </c>
      <c r="AZ119" s="172"/>
      <c r="BA119" s="172"/>
      <c r="BB119" s="172"/>
      <c r="BC119" s="181"/>
      <c r="BD119" s="171" t="s">
        <v>412</v>
      </c>
      <c r="BE119" s="172"/>
      <c r="BF119" s="172"/>
      <c r="BG119" s="172"/>
      <c r="BH119" s="172"/>
      <c r="BI119" s="172"/>
      <c r="BJ119" s="172"/>
      <c r="BK119" s="172"/>
      <c r="BL119" s="172"/>
      <c r="BM119" s="172"/>
      <c r="BN119" s="172"/>
      <c r="BO119" s="172"/>
      <c r="BP119" s="172"/>
      <c r="BQ119" s="172"/>
      <c r="BR119" s="172"/>
      <c r="BS119" s="172"/>
      <c r="BT119" s="172"/>
      <c r="BU119" s="172"/>
      <c r="BV119" s="216"/>
      <c r="BW119" s="217"/>
      <c r="BX119" s="69"/>
    </row>
    <row r="120" spans="1:76" ht="15" customHeight="1">
      <c r="A120" s="185">
        <v>22</v>
      </c>
      <c r="B120" s="186"/>
      <c r="C120" s="152" t="s">
        <v>436</v>
      </c>
      <c r="D120" s="153"/>
      <c r="E120" s="153"/>
      <c r="F120" s="154"/>
      <c r="G120" s="179">
        <v>1</v>
      </c>
      <c r="H120" s="180"/>
      <c r="I120" s="171" t="s">
        <v>389</v>
      </c>
      <c r="J120" s="172"/>
      <c r="K120" s="172"/>
      <c r="L120" s="172"/>
      <c r="M120" s="181"/>
      <c r="N120" s="171" t="s">
        <v>413</v>
      </c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216"/>
      <c r="AG120" s="217"/>
      <c r="AH120" s="51" t="str">
        <f t="shared" si="8"/>
        <v/>
      </c>
      <c r="AI120" s="51">
        <f t="shared" si="14"/>
        <v>22001</v>
      </c>
      <c r="AJ120" s="51">
        <f t="shared" si="10"/>
        <v>22</v>
      </c>
      <c r="AK120" s="51">
        <f t="shared" si="11"/>
        <v>1</v>
      </c>
      <c r="AL120" s="51" t="str">
        <f t="shared" si="12"/>
        <v/>
      </c>
      <c r="AM120" s="51" t="str">
        <f t="shared" si="13"/>
        <v/>
      </c>
      <c r="AP120" s="68"/>
      <c r="AQ120" s="185">
        <v>22</v>
      </c>
      <c r="AR120" s="186"/>
      <c r="AS120" s="152" t="s">
        <v>436</v>
      </c>
      <c r="AT120" s="153"/>
      <c r="AU120" s="153"/>
      <c r="AV120" s="154"/>
      <c r="AW120" s="179">
        <v>1</v>
      </c>
      <c r="AX120" s="180"/>
      <c r="AY120" s="171" t="s">
        <v>389</v>
      </c>
      <c r="AZ120" s="172"/>
      <c r="BA120" s="172"/>
      <c r="BB120" s="172"/>
      <c r="BC120" s="181"/>
      <c r="BD120" s="171" t="s">
        <v>413</v>
      </c>
      <c r="BE120" s="172"/>
      <c r="BF120" s="172"/>
      <c r="BG120" s="172"/>
      <c r="BH120" s="172"/>
      <c r="BI120" s="172"/>
      <c r="BJ120" s="172"/>
      <c r="BK120" s="172"/>
      <c r="BL120" s="172"/>
      <c r="BM120" s="172"/>
      <c r="BN120" s="172"/>
      <c r="BO120" s="172"/>
      <c r="BP120" s="172"/>
      <c r="BQ120" s="172"/>
      <c r="BR120" s="172"/>
      <c r="BS120" s="172"/>
      <c r="BT120" s="172"/>
      <c r="BU120" s="172"/>
      <c r="BV120" s="216"/>
      <c r="BW120" s="217"/>
      <c r="BX120" s="69"/>
    </row>
    <row r="121" spans="1:76" ht="15" customHeight="1">
      <c r="A121" s="189"/>
      <c r="B121" s="190"/>
      <c r="C121" s="158"/>
      <c r="D121" s="159"/>
      <c r="E121" s="159"/>
      <c r="F121" s="160"/>
      <c r="G121" s="179">
        <v>2</v>
      </c>
      <c r="H121" s="180"/>
      <c r="I121" s="171" t="s">
        <v>390</v>
      </c>
      <c r="J121" s="172"/>
      <c r="K121" s="172"/>
      <c r="L121" s="172"/>
      <c r="M121" s="181"/>
      <c r="N121" s="171" t="s">
        <v>414</v>
      </c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72"/>
      <c r="AD121" s="172"/>
      <c r="AE121" s="172"/>
      <c r="AF121" s="216"/>
      <c r="AG121" s="217"/>
      <c r="AH121" s="51" t="str">
        <f t="shared" si="8"/>
        <v/>
      </c>
      <c r="AI121" s="51">
        <f t="shared" si="14"/>
        <v>22002</v>
      </c>
      <c r="AJ121" s="51">
        <f t="shared" si="10"/>
        <v>22</v>
      </c>
      <c r="AK121" s="51">
        <f t="shared" si="11"/>
        <v>2</v>
      </c>
      <c r="AL121" s="51" t="str">
        <f t="shared" si="12"/>
        <v/>
      </c>
      <c r="AM121" s="51" t="str">
        <f t="shared" si="13"/>
        <v/>
      </c>
      <c r="AP121" s="68"/>
      <c r="AQ121" s="189"/>
      <c r="AR121" s="190"/>
      <c r="AS121" s="158"/>
      <c r="AT121" s="159"/>
      <c r="AU121" s="159"/>
      <c r="AV121" s="160"/>
      <c r="AW121" s="179">
        <v>2</v>
      </c>
      <c r="AX121" s="180"/>
      <c r="AY121" s="171" t="s">
        <v>390</v>
      </c>
      <c r="AZ121" s="172"/>
      <c r="BA121" s="172"/>
      <c r="BB121" s="172"/>
      <c r="BC121" s="181"/>
      <c r="BD121" s="171" t="s">
        <v>414</v>
      </c>
      <c r="BE121" s="172"/>
      <c r="BF121" s="172"/>
      <c r="BG121" s="172"/>
      <c r="BH121" s="172"/>
      <c r="BI121" s="172"/>
      <c r="BJ121" s="172"/>
      <c r="BK121" s="172"/>
      <c r="BL121" s="172"/>
      <c r="BM121" s="172"/>
      <c r="BN121" s="172"/>
      <c r="BO121" s="172"/>
      <c r="BP121" s="172"/>
      <c r="BQ121" s="172"/>
      <c r="BR121" s="172"/>
      <c r="BS121" s="172"/>
      <c r="BT121" s="172"/>
      <c r="BU121" s="172"/>
      <c r="BV121" s="216"/>
      <c r="BW121" s="217"/>
      <c r="BX121" s="69"/>
    </row>
    <row r="122" spans="1:76" ht="15" customHeight="1">
      <c r="A122" s="185">
        <v>23</v>
      </c>
      <c r="B122" s="186"/>
      <c r="C122" s="152" t="s">
        <v>437</v>
      </c>
      <c r="D122" s="153"/>
      <c r="E122" s="153"/>
      <c r="F122" s="154"/>
      <c r="G122" s="179">
        <v>1</v>
      </c>
      <c r="H122" s="180"/>
      <c r="I122" s="171" t="s">
        <v>391</v>
      </c>
      <c r="J122" s="172"/>
      <c r="K122" s="172"/>
      <c r="L122" s="172"/>
      <c r="M122" s="181"/>
      <c r="N122" s="171" t="s">
        <v>415</v>
      </c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216"/>
      <c r="AG122" s="217"/>
      <c r="AH122" s="51" t="str">
        <f t="shared" si="8"/>
        <v/>
      </c>
      <c r="AI122" s="51">
        <f t="shared" si="14"/>
        <v>23001</v>
      </c>
      <c r="AJ122" s="51">
        <f t="shared" si="10"/>
        <v>23</v>
      </c>
      <c r="AK122" s="51">
        <f t="shared" si="11"/>
        <v>1</v>
      </c>
      <c r="AL122" s="51" t="str">
        <f t="shared" si="12"/>
        <v/>
      </c>
      <c r="AM122" s="51" t="str">
        <f t="shared" si="13"/>
        <v/>
      </c>
      <c r="AP122" s="68"/>
      <c r="AQ122" s="185">
        <v>23</v>
      </c>
      <c r="AR122" s="186"/>
      <c r="AS122" s="152" t="s">
        <v>437</v>
      </c>
      <c r="AT122" s="153"/>
      <c r="AU122" s="153"/>
      <c r="AV122" s="154"/>
      <c r="AW122" s="179">
        <v>1</v>
      </c>
      <c r="AX122" s="180"/>
      <c r="AY122" s="171" t="s">
        <v>391</v>
      </c>
      <c r="AZ122" s="172"/>
      <c r="BA122" s="172"/>
      <c r="BB122" s="172"/>
      <c r="BC122" s="181"/>
      <c r="BD122" s="171" t="s">
        <v>415</v>
      </c>
      <c r="BE122" s="172"/>
      <c r="BF122" s="172"/>
      <c r="BG122" s="172"/>
      <c r="BH122" s="172"/>
      <c r="BI122" s="172"/>
      <c r="BJ122" s="172"/>
      <c r="BK122" s="172"/>
      <c r="BL122" s="172"/>
      <c r="BM122" s="172"/>
      <c r="BN122" s="172"/>
      <c r="BO122" s="172"/>
      <c r="BP122" s="172"/>
      <c r="BQ122" s="172"/>
      <c r="BR122" s="172"/>
      <c r="BS122" s="172"/>
      <c r="BT122" s="172"/>
      <c r="BU122" s="172"/>
      <c r="BV122" s="216"/>
      <c r="BW122" s="217"/>
      <c r="BX122" s="69"/>
    </row>
    <row r="123" spans="1:76" ht="15" customHeight="1">
      <c r="A123" s="189"/>
      <c r="B123" s="190"/>
      <c r="C123" s="158"/>
      <c r="D123" s="159"/>
      <c r="E123" s="159"/>
      <c r="F123" s="160"/>
      <c r="G123" s="179">
        <v>2</v>
      </c>
      <c r="H123" s="180"/>
      <c r="I123" s="171" t="s">
        <v>392</v>
      </c>
      <c r="J123" s="172"/>
      <c r="K123" s="172"/>
      <c r="L123" s="172"/>
      <c r="M123" s="181"/>
      <c r="N123" s="171" t="s">
        <v>416</v>
      </c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2"/>
      <c r="AE123" s="172"/>
      <c r="AF123" s="216"/>
      <c r="AG123" s="217"/>
      <c r="AH123" s="51" t="str">
        <f t="shared" si="8"/>
        <v/>
      </c>
      <c r="AI123" s="51">
        <f t="shared" si="14"/>
        <v>23002</v>
      </c>
      <c r="AJ123" s="51">
        <f t="shared" si="10"/>
        <v>23</v>
      </c>
      <c r="AK123" s="51">
        <f t="shared" si="11"/>
        <v>2</v>
      </c>
      <c r="AL123" s="51" t="str">
        <f t="shared" si="12"/>
        <v/>
      </c>
      <c r="AM123" s="51" t="str">
        <f t="shared" si="13"/>
        <v/>
      </c>
      <c r="AP123" s="68"/>
      <c r="AQ123" s="189"/>
      <c r="AR123" s="190"/>
      <c r="AS123" s="158"/>
      <c r="AT123" s="159"/>
      <c r="AU123" s="159"/>
      <c r="AV123" s="160"/>
      <c r="AW123" s="179">
        <v>2</v>
      </c>
      <c r="AX123" s="180"/>
      <c r="AY123" s="171" t="s">
        <v>392</v>
      </c>
      <c r="AZ123" s="172"/>
      <c r="BA123" s="172"/>
      <c r="BB123" s="172"/>
      <c r="BC123" s="181"/>
      <c r="BD123" s="171" t="s">
        <v>416</v>
      </c>
      <c r="BE123" s="172"/>
      <c r="BF123" s="172"/>
      <c r="BG123" s="172"/>
      <c r="BH123" s="172"/>
      <c r="BI123" s="172"/>
      <c r="BJ123" s="172"/>
      <c r="BK123" s="172"/>
      <c r="BL123" s="172"/>
      <c r="BM123" s="172"/>
      <c r="BN123" s="172"/>
      <c r="BO123" s="172"/>
      <c r="BP123" s="172"/>
      <c r="BQ123" s="172"/>
      <c r="BR123" s="172"/>
      <c r="BS123" s="172"/>
      <c r="BT123" s="172"/>
      <c r="BU123" s="172"/>
      <c r="BV123" s="216"/>
      <c r="BW123" s="217"/>
      <c r="BX123" s="69"/>
    </row>
    <row r="124" spans="1:76" ht="15" customHeight="1">
      <c r="A124" s="185">
        <v>24</v>
      </c>
      <c r="B124" s="186"/>
      <c r="C124" s="152" t="s">
        <v>438</v>
      </c>
      <c r="D124" s="153"/>
      <c r="E124" s="153"/>
      <c r="F124" s="154"/>
      <c r="G124" s="179">
        <v>1</v>
      </c>
      <c r="H124" s="180"/>
      <c r="I124" s="171" t="s">
        <v>393</v>
      </c>
      <c r="J124" s="172"/>
      <c r="K124" s="172"/>
      <c r="L124" s="172"/>
      <c r="M124" s="181"/>
      <c r="N124" s="171" t="s">
        <v>417</v>
      </c>
      <c r="O124" s="172"/>
      <c r="P124" s="172"/>
      <c r="Q124" s="172"/>
      <c r="R124" s="172"/>
      <c r="S124" s="172"/>
      <c r="T124" s="172"/>
      <c r="U124" s="172"/>
      <c r="V124" s="172"/>
      <c r="W124" s="172"/>
      <c r="X124" s="172"/>
      <c r="Y124" s="172"/>
      <c r="Z124" s="172"/>
      <c r="AA124" s="172"/>
      <c r="AB124" s="172"/>
      <c r="AC124" s="172"/>
      <c r="AD124" s="172"/>
      <c r="AE124" s="172"/>
      <c r="AF124" s="216"/>
      <c r="AG124" s="217"/>
      <c r="AH124" s="51" t="str">
        <f t="shared" si="8"/>
        <v/>
      </c>
      <c r="AI124" s="51">
        <f t="shared" si="14"/>
        <v>24001</v>
      </c>
      <c r="AJ124" s="51">
        <f t="shared" si="10"/>
        <v>24</v>
      </c>
      <c r="AK124" s="51">
        <f t="shared" si="11"/>
        <v>1</v>
      </c>
      <c r="AL124" s="51" t="str">
        <f t="shared" si="12"/>
        <v/>
      </c>
      <c r="AM124" s="51" t="str">
        <f t="shared" si="13"/>
        <v/>
      </c>
      <c r="AP124" s="68"/>
      <c r="AQ124" s="185">
        <v>24</v>
      </c>
      <c r="AR124" s="186"/>
      <c r="AS124" s="152" t="s">
        <v>438</v>
      </c>
      <c r="AT124" s="153"/>
      <c r="AU124" s="153"/>
      <c r="AV124" s="154"/>
      <c r="AW124" s="179">
        <v>1</v>
      </c>
      <c r="AX124" s="180"/>
      <c r="AY124" s="171" t="s">
        <v>393</v>
      </c>
      <c r="AZ124" s="172"/>
      <c r="BA124" s="172"/>
      <c r="BB124" s="172"/>
      <c r="BC124" s="181"/>
      <c r="BD124" s="171" t="s">
        <v>417</v>
      </c>
      <c r="BE124" s="172"/>
      <c r="BF124" s="172"/>
      <c r="BG124" s="172"/>
      <c r="BH124" s="172"/>
      <c r="BI124" s="172"/>
      <c r="BJ124" s="172"/>
      <c r="BK124" s="172"/>
      <c r="BL124" s="172"/>
      <c r="BM124" s="172"/>
      <c r="BN124" s="172"/>
      <c r="BO124" s="172"/>
      <c r="BP124" s="172"/>
      <c r="BQ124" s="172"/>
      <c r="BR124" s="172"/>
      <c r="BS124" s="172"/>
      <c r="BT124" s="172"/>
      <c r="BU124" s="172"/>
      <c r="BV124" s="216"/>
      <c r="BW124" s="217"/>
      <c r="BX124" s="69"/>
    </row>
    <row r="125" spans="1:76" ht="27.95" customHeight="1">
      <c r="A125" s="187"/>
      <c r="B125" s="188"/>
      <c r="C125" s="155"/>
      <c r="D125" s="156"/>
      <c r="E125" s="156"/>
      <c r="F125" s="157"/>
      <c r="G125" s="179">
        <v>2</v>
      </c>
      <c r="H125" s="180"/>
      <c r="I125" s="171" t="s">
        <v>394</v>
      </c>
      <c r="J125" s="172"/>
      <c r="K125" s="172"/>
      <c r="L125" s="172"/>
      <c r="M125" s="181"/>
      <c r="N125" s="171" t="s">
        <v>418</v>
      </c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  <c r="AA125" s="172"/>
      <c r="AB125" s="172"/>
      <c r="AC125" s="172"/>
      <c r="AD125" s="172"/>
      <c r="AE125" s="172"/>
      <c r="AF125" s="216"/>
      <c r="AG125" s="217"/>
      <c r="AH125" s="51" t="str">
        <f t="shared" si="8"/>
        <v/>
      </c>
      <c r="AI125" s="51">
        <f t="shared" si="14"/>
        <v>24002</v>
      </c>
      <c r="AJ125" s="51">
        <f t="shared" si="10"/>
        <v>24</v>
      </c>
      <c r="AK125" s="51">
        <f t="shared" si="11"/>
        <v>2</v>
      </c>
      <c r="AL125" s="51" t="str">
        <f t="shared" si="12"/>
        <v/>
      </c>
      <c r="AM125" s="51" t="str">
        <f t="shared" si="13"/>
        <v/>
      </c>
      <c r="AP125" s="68"/>
      <c r="AQ125" s="187"/>
      <c r="AR125" s="188"/>
      <c r="AS125" s="155"/>
      <c r="AT125" s="156"/>
      <c r="AU125" s="156"/>
      <c r="AV125" s="157"/>
      <c r="AW125" s="179">
        <v>2</v>
      </c>
      <c r="AX125" s="180"/>
      <c r="AY125" s="171" t="s">
        <v>394</v>
      </c>
      <c r="AZ125" s="172"/>
      <c r="BA125" s="172"/>
      <c r="BB125" s="172"/>
      <c r="BC125" s="181"/>
      <c r="BD125" s="171" t="s">
        <v>418</v>
      </c>
      <c r="BE125" s="172"/>
      <c r="BF125" s="172"/>
      <c r="BG125" s="172"/>
      <c r="BH125" s="172"/>
      <c r="BI125" s="172"/>
      <c r="BJ125" s="172"/>
      <c r="BK125" s="172"/>
      <c r="BL125" s="172"/>
      <c r="BM125" s="172"/>
      <c r="BN125" s="172"/>
      <c r="BO125" s="172"/>
      <c r="BP125" s="172"/>
      <c r="BQ125" s="172"/>
      <c r="BR125" s="172"/>
      <c r="BS125" s="172"/>
      <c r="BT125" s="172"/>
      <c r="BU125" s="172"/>
      <c r="BV125" s="216"/>
      <c r="BW125" s="217"/>
      <c r="BX125" s="69"/>
    </row>
    <row r="126" spans="1:76" ht="15" customHeight="1">
      <c r="A126" s="187"/>
      <c r="B126" s="188"/>
      <c r="C126" s="155"/>
      <c r="D126" s="156"/>
      <c r="E126" s="156"/>
      <c r="F126" s="157"/>
      <c r="G126" s="179">
        <v>3</v>
      </c>
      <c r="H126" s="180"/>
      <c r="I126" s="171" t="s">
        <v>395</v>
      </c>
      <c r="J126" s="172"/>
      <c r="K126" s="172"/>
      <c r="L126" s="172"/>
      <c r="M126" s="181"/>
      <c r="N126" s="171" t="s">
        <v>419</v>
      </c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216"/>
      <c r="AG126" s="217"/>
      <c r="AH126" s="51" t="str">
        <f t="shared" si="8"/>
        <v/>
      </c>
      <c r="AI126" s="51">
        <f t="shared" si="14"/>
        <v>24003</v>
      </c>
      <c r="AJ126" s="51">
        <f t="shared" si="10"/>
        <v>24</v>
      </c>
      <c r="AK126" s="51">
        <f t="shared" si="11"/>
        <v>3</v>
      </c>
      <c r="AL126" s="51" t="str">
        <f t="shared" si="12"/>
        <v/>
      </c>
      <c r="AM126" s="51" t="str">
        <f t="shared" si="13"/>
        <v/>
      </c>
      <c r="AP126" s="68"/>
      <c r="AQ126" s="187"/>
      <c r="AR126" s="188"/>
      <c r="AS126" s="155"/>
      <c r="AT126" s="156"/>
      <c r="AU126" s="156"/>
      <c r="AV126" s="157"/>
      <c r="AW126" s="179">
        <v>3</v>
      </c>
      <c r="AX126" s="180"/>
      <c r="AY126" s="171" t="s">
        <v>395</v>
      </c>
      <c r="AZ126" s="172"/>
      <c r="BA126" s="172"/>
      <c r="BB126" s="172"/>
      <c r="BC126" s="181"/>
      <c r="BD126" s="171" t="s">
        <v>419</v>
      </c>
      <c r="BE126" s="172"/>
      <c r="BF126" s="172"/>
      <c r="BG126" s="172"/>
      <c r="BH126" s="172"/>
      <c r="BI126" s="172"/>
      <c r="BJ126" s="172"/>
      <c r="BK126" s="172"/>
      <c r="BL126" s="172"/>
      <c r="BM126" s="172"/>
      <c r="BN126" s="172"/>
      <c r="BO126" s="172"/>
      <c r="BP126" s="172"/>
      <c r="BQ126" s="172"/>
      <c r="BR126" s="172"/>
      <c r="BS126" s="172"/>
      <c r="BT126" s="172"/>
      <c r="BU126" s="172"/>
      <c r="BV126" s="216"/>
      <c r="BW126" s="217"/>
      <c r="BX126" s="69"/>
    </row>
    <row r="127" spans="1:76" ht="15" customHeight="1">
      <c r="A127" s="187"/>
      <c r="B127" s="188"/>
      <c r="C127" s="155"/>
      <c r="D127" s="156"/>
      <c r="E127" s="156"/>
      <c r="F127" s="157"/>
      <c r="G127" s="179">
        <v>4</v>
      </c>
      <c r="H127" s="180"/>
      <c r="I127" s="171" t="s">
        <v>228</v>
      </c>
      <c r="J127" s="172"/>
      <c r="K127" s="172"/>
      <c r="L127" s="172"/>
      <c r="M127" s="181"/>
      <c r="N127" s="171" t="s">
        <v>420</v>
      </c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216"/>
      <c r="AG127" s="217"/>
      <c r="AH127" s="51" t="str">
        <f t="shared" si="8"/>
        <v/>
      </c>
      <c r="AI127" s="51">
        <f t="shared" si="14"/>
        <v>24004</v>
      </c>
      <c r="AJ127" s="51">
        <f t="shared" si="10"/>
        <v>24</v>
      </c>
      <c r="AK127" s="51">
        <f t="shared" si="11"/>
        <v>4</v>
      </c>
      <c r="AL127" s="51" t="str">
        <f t="shared" si="12"/>
        <v/>
      </c>
      <c r="AM127" s="51" t="str">
        <f t="shared" si="13"/>
        <v/>
      </c>
      <c r="AP127" s="68"/>
      <c r="AQ127" s="187"/>
      <c r="AR127" s="188"/>
      <c r="AS127" s="155"/>
      <c r="AT127" s="156"/>
      <c r="AU127" s="156"/>
      <c r="AV127" s="157"/>
      <c r="AW127" s="179">
        <v>4</v>
      </c>
      <c r="AX127" s="180"/>
      <c r="AY127" s="171" t="s">
        <v>228</v>
      </c>
      <c r="AZ127" s="172"/>
      <c r="BA127" s="172"/>
      <c r="BB127" s="172"/>
      <c r="BC127" s="181"/>
      <c r="BD127" s="171" t="s">
        <v>420</v>
      </c>
      <c r="BE127" s="172"/>
      <c r="BF127" s="172"/>
      <c r="BG127" s="172"/>
      <c r="BH127" s="172"/>
      <c r="BI127" s="172"/>
      <c r="BJ127" s="172"/>
      <c r="BK127" s="172"/>
      <c r="BL127" s="172"/>
      <c r="BM127" s="172"/>
      <c r="BN127" s="172"/>
      <c r="BO127" s="172"/>
      <c r="BP127" s="172"/>
      <c r="BQ127" s="172"/>
      <c r="BR127" s="172"/>
      <c r="BS127" s="172"/>
      <c r="BT127" s="172"/>
      <c r="BU127" s="172"/>
      <c r="BV127" s="216"/>
      <c r="BW127" s="217"/>
      <c r="BX127" s="69"/>
    </row>
    <row r="128" spans="1:76" ht="15" customHeight="1">
      <c r="A128" s="187"/>
      <c r="B128" s="188"/>
      <c r="C128" s="155"/>
      <c r="D128" s="156"/>
      <c r="E128" s="156"/>
      <c r="F128" s="157"/>
      <c r="G128" s="179">
        <v>5</v>
      </c>
      <c r="H128" s="180"/>
      <c r="I128" s="171" t="s">
        <v>396</v>
      </c>
      <c r="J128" s="172"/>
      <c r="K128" s="172"/>
      <c r="L128" s="172"/>
      <c r="M128" s="181"/>
      <c r="N128" s="171" t="s">
        <v>421</v>
      </c>
      <c r="O128" s="172"/>
      <c r="P128" s="172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216"/>
      <c r="AG128" s="217"/>
      <c r="AH128" s="51" t="str">
        <f t="shared" si="8"/>
        <v/>
      </c>
      <c r="AI128" s="51">
        <f t="shared" si="14"/>
        <v>24005</v>
      </c>
      <c r="AJ128" s="51">
        <f t="shared" si="10"/>
        <v>24</v>
      </c>
      <c r="AK128" s="51">
        <f t="shared" si="11"/>
        <v>5</v>
      </c>
      <c r="AL128" s="51" t="str">
        <f t="shared" si="12"/>
        <v/>
      </c>
      <c r="AM128" s="51" t="str">
        <f t="shared" si="13"/>
        <v/>
      </c>
      <c r="AP128" s="68"/>
      <c r="AQ128" s="187"/>
      <c r="AR128" s="188"/>
      <c r="AS128" s="155"/>
      <c r="AT128" s="156"/>
      <c r="AU128" s="156"/>
      <c r="AV128" s="157"/>
      <c r="AW128" s="179">
        <v>5</v>
      </c>
      <c r="AX128" s="180"/>
      <c r="AY128" s="171" t="s">
        <v>396</v>
      </c>
      <c r="AZ128" s="172"/>
      <c r="BA128" s="172"/>
      <c r="BB128" s="172"/>
      <c r="BC128" s="181"/>
      <c r="BD128" s="171" t="s">
        <v>421</v>
      </c>
      <c r="BE128" s="172"/>
      <c r="BF128" s="172"/>
      <c r="BG128" s="172"/>
      <c r="BH128" s="172"/>
      <c r="BI128" s="172"/>
      <c r="BJ128" s="172"/>
      <c r="BK128" s="172"/>
      <c r="BL128" s="172"/>
      <c r="BM128" s="172"/>
      <c r="BN128" s="172"/>
      <c r="BO128" s="172"/>
      <c r="BP128" s="172"/>
      <c r="BQ128" s="172"/>
      <c r="BR128" s="172"/>
      <c r="BS128" s="172"/>
      <c r="BT128" s="172"/>
      <c r="BU128" s="172"/>
      <c r="BV128" s="216"/>
      <c r="BW128" s="217"/>
      <c r="BX128" s="69"/>
    </row>
    <row r="129" spans="1:76" ht="15" customHeight="1">
      <c r="A129" s="189"/>
      <c r="B129" s="190"/>
      <c r="C129" s="158"/>
      <c r="D129" s="159"/>
      <c r="E129" s="159"/>
      <c r="F129" s="160"/>
      <c r="G129" s="179">
        <v>6</v>
      </c>
      <c r="H129" s="180"/>
      <c r="I129" s="171" t="s">
        <v>397</v>
      </c>
      <c r="J129" s="172"/>
      <c r="K129" s="172"/>
      <c r="L129" s="172"/>
      <c r="M129" s="181"/>
      <c r="N129" s="171" t="s">
        <v>422</v>
      </c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216"/>
      <c r="AG129" s="217"/>
      <c r="AH129" s="51" t="str">
        <f t="shared" si="8"/>
        <v/>
      </c>
      <c r="AI129" s="51">
        <f t="shared" si="14"/>
        <v>24006</v>
      </c>
      <c r="AJ129" s="51">
        <f t="shared" si="10"/>
        <v>24</v>
      </c>
      <c r="AK129" s="51">
        <f t="shared" si="11"/>
        <v>6</v>
      </c>
      <c r="AL129" s="51" t="str">
        <f t="shared" si="12"/>
        <v/>
      </c>
      <c r="AM129" s="51" t="str">
        <f t="shared" si="13"/>
        <v/>
      </c>
      <c r="AP129" s="68"/>
      <c r="AQ129" s="189"/>
      <c r="AR129" s="190"/>
      <c r="AS129" s="158"/>
      <c r="AT129" s="159"/>
      <c r="AU129" s="159"/>
      <c r="AV129" s="160"/>
      <c r="AW129" s="179">
        <v>6</v>
      </c>
      <c r="AX129" s="180"/>
      <c r="AY129" s="171" t="s">
        <v>397</v>
      </c>
      <c r="AZ129" s="172"/>
      <c r="BA129" s="172"/>
      <c r="BB129" s="172"/>
      <c r="BC129" s="181"/>
      <c r="BD129" s="171" t="s">
        <v>422</v>
      </c>
      <c r="BE129" s="172"/>
      <c r="BF129" s="172"/>
      <c r="BG129" s="172"/>
      <c r="BH129" s="172"/>
      <c r="BI129" s="172"/>
      <c r="BJ129" s="172"/>
      <c r="BK129" s="172"/>
      <c r="BL129" s="172"/>
      <c r="BM129" s="172"/>
      <c r="BN129" s="172"/>
      <c r="BO129" s="172"/>
      <c r="BP129" s="172"/>
      <c r="BQ129" s="172"/>
      <c r="BR129" s="172"/>
      <c r="BS129" s="172"/>
      <c r="BT129" s="172"/>
      <c r="BU129" s="172"/>
      <c r="BV129" s="216"/>
      <c r="BW129" s="217"/>
      <c r="BX129" s="69"/>
    </row>
    <row r="130" spans="1:76" ht="15" customHeight="1">
      <c r="A130" s="185">
        <v>25</v>
      </c>
      <c r="B130" s="186"/>
      <c r="C130" s="152" t="s">
        <v>439</v>
      </c>
      <c r="D130" s="153"/>
      <c r="E130" s="153"/>
      <c r="F130" s="154"/>
      <c r="G130" s="179">
        <v>1</v>
      </c>
      <c r="H130" s="180"/>
      <c r="I130" s="171" t="s">
        <v>398</v>
      </c>
      <c r="J130" s="172"/>
      <c r="K130" s="172"/>
      <c r="L130" s="172"/>
      <c r="M130" s="181"/>
      <c r="N130" s="171" t="s">
        <v>423</v>
      </c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216"/>
      <c r="AG130" s="217"/>
      <c r="AH130" s="51" t="str">
        <f t="shared" si="8"/>
        <v/>
      </c>
      <c r="AI130" s="51">
        <f t="shared" si="14"/>
        <v>25001</v>
      </c>
      <c r="AJ130" s="51">
        <f t="shared" si="10"/>
        <v>25</v>
      </c>
      <c r="AK130" s="51">
        <f t="shared" si="11"/>
        <v>1</v>
      </c>
      <c r="AL130" s="51" t="str">
        <f t="shared" si="12"/>
        <v/>
      </c>
      <c r="AM130" s="51" t="str">
        <f t="shared" si="13"/>
        <v/>
      </c>
      <c r="AP130" s="68"/>
      <c r="AQ130" s="185">
        <v>25</v>
      </c>
      <c r="AR130" s="186"/>
      <c r="AS130" s="152" t="s">
        <v>439</v>
      </c>
      <c r="AT130" s="153"/>
      <c r="AU130" s="153"/>
      <c r="AV130" s="154"/>
      <c r="AW130" s="179">
        <v>1</v>
      </c>
      <c r="AX130" s="180"/>
      <c r="AY130" s="171" t="s">
        <v>398</v>
      </c>
      <c r="AZ130" s="172"/>
      <c r="BA130" s="172"/>
      <c r="BB130" s="172"/>
      <c r="BC130" s="181"/>
      <c r="BD130" s="171" t="s">
        <v>423</v>
      </c>
      <c r="BE130" s="172"/>
      <c r="BF130" s="172"/>
      <c r="BG130" s="172"/>
      <c r="BH130" s="172"/>
      <c r="BI130" s="172"/>
      <c r="BJ130" s="172"/>
      <c r="BK130" s="172"/>
      <c r="BL130" s="172"/>
      <c r="BM130" s="172"/>
      <c r="BN130" s="172"/>
      <c r="BO130" s="172"/>
      <c r="BP130" s="172"/>
      <c r="BQ130" s="172"/>
      <c r="BR130" s="172"/>
      <c r="BS130" s="172"/>
      <c r="BT130" s="172"/>
      <c r="BU130" s="172"/>
      <c r="BV130" s="216"/>
      <c r="BW130" s="217"/>
      <c r="BX130" s="69"/>
    </row>
    <row r="131" spans="1:76" ht="15" customHeight="1">
      <c r="A131" s="189"/>
      <c r="B131" s="190"/>
      <c r="C131" s="158"/>
      <c r="D131" s="159"/>
      <c r="E131" s="159"/>
      <c r="F131" s="160"/>
      <c r="G131" s="179">
        <v>2</v>
      </c>
      <c r="H131" s="180"/>
      <c r="I131" s="171" t="s">
        <v>229</v>
      </c>
      <c r="J131" s="172"/>
      <c r="K131" s="172"/>
      <c r="L131" s="172"/>
      <c r="M131" s="181"/>
      <c r="N131" s="171" t="s">
        <v>424</v>
      </c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216"/>
      <c r="AG131" s="217"/>
      <c r="AH131" s="51" t="str">
        <f t="shared" si="8"/>
        <v/>
      </c>
      <c r="AI131" s="51">
        <f t="shared" si="14"/>
        <v>25002</v>
      </c>
      <c r="AJ131" s="51">
        <f t="shared" si="10"/>
        <v>25</v>
      </c>
      <c r="AK131" s="51">
        <f t="shared" si="11"/>
        <v>2</v>
      </c>
      <c r="AL131" s="51" t="str">
        <f t="shared" si="12"/>
        <v/>
      </c>
      <c r="AM131" s="51" t="str">
        <f t="shared" si="13"/>
        <v/>
      </c>
      <c r="AP131" s="68"/>
      <c r="AQ131" s="189"/>
      <c r="AR131" s="190"/>
      <c r="AS131" s="158"/>
      <c r="AT131" s="159"/>
      <c r="AU131" s="159"/>
      <c r="AV131" s="160"/>
      <c r="AW131" s="179">
        <v>2</v>
      </c>
      <c r="AX131" s="180"/>
      <c r="AY131" s="171" t="s">
        <v>229</v>
      </c>
      <c r="AZ131" s="172"/>
      <c r="BA131" s="172"/>
      <c r="BB131" s="172"/>
      <c r="BC131" s="181"/>
      <c r="BD131" s="171" t="s">
        <v>424</v>
      </c>
      <c r="BE131" s="172"/>
      <c r="BF131" s="172"/>
      <c r="BG131" s="172"/>
      <c r="BH131" s="172"/>
      <c r="BI131" s="172"/>
      <c r="BJ131" s="172"/>
      <c r="BK131" s="172"/>
      <c r="BL131" s="172"/>
      <c r="BM131" s="172"/>
      <c r="BN131" s="172"/>
      <c r="BO131" s="172"/>
      <c r="BP131" s="172"/>
      <c r="BQ131" s="172"/>
      <c r="BR131" s="172"/>
      <c r="BS131" s="172"/>
      <c r="BT131" s="172"/>
      <c r="BU131" s="172"/>
      <c r="BV131" s="216"/>
      <c r="BW131" s="217"/>
      <c r="BX131" s="69"/>
    </row>
    <row r="132" spans="1:76" ht="15" customHeight="1">
      <c r="A132" s="185">
        <v>26</v>
      </c>
      <c r="B132" s="186"/>
      <c r="C132" s="152" t="s">
        <v>440</v>
      </c>
      <c r="D132" s="153"/>
      <c r="E132" s="153"/>
      <c r="F132" s="154"/>
      <c r="G132" s="179">
        <v>1</v>
      </c>
      <c r="H132" s="180"/>
      <c r="I132" s="171" t="s">
        <v>399</v>
      </c>
      <c r="J132" s="172"/>
      <c r="K132" s="172"/>
      <c r="L132" s="172"/>
      <c r="M132" s="181"/>
      <c r="N132" s="171" t="s">
        <v>425</v>
      </c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216"/>
      <c r="AG132" s="217"/>
      <c r="AH132" s="51" t="str">
        <f t="shared" si="8"/>
        <v/>
      </c>
      <c r="AI132" s="51">
        <f t="shared" si="14"/>
        <v>26001</v>
      </c>
      <c r="AJ132" s="51">
        <f t="shared" si="10"/>
        <v>26</v>
      </c>
      <c r="AK132" s="51">
        <f t="shared" si="11"/>
        <v>1</v>
      </c>
      <c r="AL132" s="51" t="str">
        <f t="shared" si="12"/>
        <v/>
      </c>
      <c r="AM132" s="51" t="str">
        <f t="shared" si="13"/>
        <v/>
      </c>
      <c r="AP132" s="68"/>
      <c r="AQ132" s="185">
        <v>26</v>
      </c>
      <c r="AR132" s="186"/>
      <c r="AS132" s="152" t="s">
        <v>440</v>
      </c>
      <c r="AT132" s="153"/>
      <c r="AU132" s="153"/>
      <c r="AV132" s="154"/>
      <c r="AW132" s="179">
        <v>1</v>
      </c>
      <c r="AX132" s="180"/>
      <c r="AY132" s="171" t="s">
        <v>399</v>
      </c>
      <c r="AZ132" s="172"/>
      <c r="BA132" s="172"/>
      <c r="BB132" s="172"/>
      <c r="BC132" s="181"/>
      <c r="BD132" s="171" t="s">
        <v>425</v>
      </c>
      <c r="BE132" s="172"/>
      <c r="BF132" s="172"/>
      <c r="BG132" s="172"/>
      <c r="BH132" s="172"/>
      <c r="BI132" s="172"/>
      <c r="BJ132" s="172"/>
      <c r="BK132" s="172"/>
      <c r="BL132" s="172"/>
      <c r="BM132" s="172"/>
      <c r="BN132" s="172"/>
      <c r="BO132" s="172"/>
      <c r="BP132" s="172"/>
      <c r="BQ132" s="172"/>
      <c r="BR132" s="172"/>
      <c r="BS132" s="172"/>
      <c r="BT132" s="172"/>
      <c r="BU132" s="172"/>
      <c r="BV132" s="216"/>
      <c r="BW132" s="217"/>
      <c r="BX132" s="69"/>
    </row>
    <row r="133" spans="1:76" ht="15" customHeight="1">
      <c r="A133" s="187"/>
      <c r="B133" s="188"/>
      <c r="C133" s="155"/>
      <c r="D133" s="156"/>
      <c r="E133" s="156"/>
      <c r="F133" s="157"/>
      <c r="G133" s="179">
        <v>2</v>
      </c>
      <c r="H133" s="180"/>
      <c r="I133" s="171" t="s">
        <v>400</v>
      </c>
      <c r="J133" s="172"/>
      <c r="K133" s="172"/>
      <c r="L133" s="172"/>
      <c r="M133" s="181"/>
      <c r="N133" s="171" t="s">
        <v>426</v>
      </c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216"/>
      <c r="AG133" s="217"/>
      <c r="AH133" s="51" t="str">
        <f t="shared" si="8"/>
        <v/>
      </c>
      <c r="AI133" s="51">
        <f t="shared" si="14"/>
        <v>26002</v>
      </c>
      <c r="AJ133" s="51">
        <f t="shared" si="10"/>
        <v>26</v>
      </c>
      <c r="AK133" s="51">
        <f t="shared" si="11"/>
        <v>2</v>
      </c>
      <c r="AL133" s="51" t="str">
        <f t="shared" si="12"/>
        <v/>
      </c>
      <c r="AM133" s="51" t="str">
        <f t="shared" si="13"/>
        <v/>
      </c>
      <c r="AP133" s="68"/>
      <c r="AQ133" s="187"/>
      <c r="AR133" s="188"/>
      <c r="AS133" s="155"/>
      <c r="AT133" s="156"/>
      <c r="AU133" s="156"/>
      <c r="AV133" s="157"/>
      <c r="AW133" s="179">
        <v>2</v>
      </c>
      <c r="AX133" s="180"/>
      <c r="AY133" s="171" t="s">
        <v>400</v>
      </c>
      <c r="AZ133" s="172"/>
      <c r="BA133" s="172"/>
      <c r="BB133" s="172"/>
      <c r="BC133" s="181"/>
      <c r="BD133" s="171" t="s">
        <v>426</v>
      </c>
      <c r="BE133" s="172"/>
      <c r="BF133" s="172"/>
      <c r="BG133" s="172"/>
      <c r="BH133" s="172"/>
      <c r="BI133" s="172"/>
      <c r="BJ133" s="172"/>
      <c r="BK133" s="172"/>
      <c r="BL133" s="172"/>
      <c r="BM133" s="172"/>
      <c r="BN133" s="172"/>
      <c r="BO133" s="172"/>
      <c r="BP133" s="172"/>
      <c r="BQ133" s="172"/>
      <c r="BR133" s="172"/>
      <c r="BS133" s="172"/>
      <c r="BT133" s="172"/>
      <c r="BU133" s="172"/>
      <c r="BV133" s="216"/>
      <c r="BW133" s="217"/>
      <c r="BX133" s="69"/>
    </row>
    <row r="134" spans="1:76" ht="15" customHeight="1">
      <c r="A134" s="187"/>
      <c r="B134" s="188"/>
      <c r="C134" s="155"/>
      <c r="D134" s="156"/>
      <c r="E134" s="156"/>
      <c r="F134" s="157"/>
      <c r="G134" s="179">
        <v>3</v>
      </c>
      <c r="H134" s="180"/>
      <c r="I134" s="171" t="s">
        <v>401</v>
      </c>
      <c r="J134" s="172"/>
      <c r="K134" s="172"/>
      <c r="L134" s="172"/>
      <c r="M134" s="181"/>
      <c r="N134" s="171" t="s">
        <v>427</v>
      </c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216"/>
      <c r="AG134" s="217"/>
      <c r="AH134" s="51" t="str">
        <f t="shared" si="8"/>
        <v/>
      </c>
      <c r="AI134" s="51">
        <f t="shared" si="14"/>
        <v>26003</v>
      </c>
      <c r="AJ134" s="51">
        <f t="shared" si="10"/>
        <v>26</v>
      </c>
      <c r="AK134" s="51">
        <f t="shared" si="11"/>
        <v>3</v>
      </c>
      <c r="AL134" s="51" t="str">
        <f t="shared" si="12"/>
        <v/>
      </c>
      <c r="AM134" s="51" t="str">
        <f t="shared" si="13"/>
        <v/>
      </c>
      <c r="AP134" s="68"/>
      <c r="AQ134" s="187"/>
      <c r="AR134" s="188"/>
      <c r="AS134" s="155"/>
      <c r="AT134" s="156"/>
      <c r="AU134" s="156"/>
      <c r="AV134" s="157"/>
      <c r="AW134" s="179">
        <v>3</v>
      </c>
      <c r="AX134" s="180"/>
      <c r="AY134" s="171" t="s">
        <v>401</v>
      </c>
      <c r="AZ134" s="172"/>
      <c r="BA134" s="172"/>
      <c r="BB134" s="172"/>
      <c r="BC134" s="181"/>
      <c r="BD134" s="171" t="s">
        <v>427</v>
      </c>
      <c r="BE134" s="172"/>
      <c r="BF134" s="172"/>
      <c r="BG134" s="172"/>
      <c r="BH134" s="172"/>
      <c r="BI134" s="172"/>
      <c r="BJ134" s="172"/>
      <c r="BK134" s="172"/>
      <c r="BL134" s="172"/>
      <c r="BM134" s="172"/>
      <c r="BN134" s="172"/>
      <c r="BO134" s="172"/>
      <c r="BP134" s="172"/>
      <c r="BQ134" s="172"/>
      <c r="BR134" s="172"/>
      <c r="BS134" s="172"/>
      <c r="BT134" s="172"/>
      <c r="BU134" s="172"/>
      <c r="BV134" s="216"/>
      <c r="BW134" s="217"/>
      <c r="BX134" s="69"/>
    </row>
    <row r="135" spans="1:76" ht="15" customHeight="1">
      <c r="A135" s="187"/>
      <c r="B135" s="188"/>
      <c r="C135" s="155"/>
      <c r="D135" s="156"/>
      <c r="E135" s="156"/>
      <c r="F135" s="157"/>
      <c r="G135" s="179">
        <v>4</v>
      </c>
      <c r="H135" s="180"/>
      <c r="I135" s="171" t="s">
        <v>402</v>
      </c>
      <c r="J135" s="172"/>
      <c r="K135" s="172"/>
      <c r="L135" s="172"/>
      <c r="M135" s="181"/>
      <c r="N135" s="171" t="s">
        <v>428</v>
      </c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  <c r="AB135" s="172"/>
      <c r="AC135" s="172"/>
      <c r="AD135" s="172"/>
      <c r="AE135" s="172"/>
      <c r="AF135" s="216"/>
      <c r="AG135" s="217"/>
      <c r="AH135" s="51" t="str">
        <f t="shared" si="8"/>
        <v/>
      </c>
      <c r="AI135" s="51">
        <f t="shared" si="14"/>
        <v>26004</v>
      </c>
      <c r="AJ135" s="51">
        <f t="shared" si="10"/>
        <v>26</v>
      </c>
      <c r="AK135" s="51">
        <f t="shared" si="11"/>
        <v>4</v>
      </c>
      <c r="AL135" s="51" t="str">
        <f t="shared" si="12"/>
        <v/>
      </c>
      <c r="AM135" s="51" t="str">
        <f t="shared" si="13"/>
        <v/>
      </c>
      <c r="AP135" s="68"/>
      <c r="AQ135" s="187"/>
      <c r="AR135" s="188"/>
      <c r="AS135" s="155"/>
      <c r="AT135" s="156"/>
      <c r="AU135" s="156"/>
      <c r="AV135" s="157"/>
      <c r="AW135" s="179">
        <v>4</v>
      </c>
      <c r="AX135" s="180"/>
      <c r="AY135" s="171" t="s">
        <v>402</v>
      </c>
      <c r="AZ135" s="172"/>
      <c r="BA135" s="172"/>
      <c r="BB135" s="172"/>
      <c r="BC135" s="181"/>
      <c r="BD135" s="171" t="s">
        <v>428</v>
      </c>
      <c r="BE135" s="172"/>
      <c r="BF135" s="172"/>
      <c r="BG135" s="172"/>
      <c r="BH135" s="172"/>
      <c r="BI135" s="172"/>
      <c r="BJ135" s="172"/>
      <c r="BK135" s="172"/>
      <c r="BL135" s="172"/>
      <c r="BM135" s="172"/>
      <c r="BN135" s="172"/>
      <c r="BO135" s="172"/>
      <c r="BP135" s="172"/>
      <c r="BQ135" s="172"/>
      <c r="BR135" s="172"/>
      <c r="BS135" s="172"/>
      <c r="BT135" s="172"/>
      <c r="BU135" s="172"/>
      <c r="BV135" s="216"/>
      <c r="BW135" s="217"/>
      <c r="BX135" s="69"/>
    </row>
    <row r="136" spans="1:76" ht="15" customHeight="1" thickBot="1">
      <c r="A136" s="189"/>
      <c r="B136" s="190"/>
      <c r="C136" s="158"/>
      <c r="D136" s="159"/>
      <c r="E136" s="159"/>
      <c r="F136" s="160"/>
      <c r="G136" s="179">
        <v>5</v>
      </c>
      <c r="H136" s="180"/>
      <c r="I136" s="171" t="s">
        <v>366</v>
      </c>
      <c r="J136" s="172"/>
      <c r="K136" s="172"/>
      <c r="L136" s="172"/>
      <c r="M136" s="181"/>
      <c r="N136" s="171" t="s">
        <v>429</v>
      </c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  <c r="AB136" s="172"/>
      <c r="AC136" s="172"/>
      <c r="AD136" s="172"/>
      <c r="AE136" s="172"/>
      <c r="AF136" s="443"/>
      <c r="AG136" s="444"/>
      <c r="AH136" s="51" t="str">
        <f t="shared" si="8"/>
        <v/>
      </c>
      <c r="AI136" s="51">
        <f t="shared" si="14"/>
        <v>26005</v>
      </c>
      <c r="AJ136" s="51">
        <f t="shared" si="10"/>
        <v>26</v>
      </c>
      <c r="AK136" s="51">
        <f t="shared" si="11"/>
        <v>5</v>
      </c>
      <c r="AL136" s="51" t="str">
        <f t="shared" si="12"/>
        <v/>
      </c>
      <c r="AM136" s="51" t="str">
        <f t="shared" si="13"/>
        <v/>
      </c>
      <c r="AP136" s="68"/>
      <c r="AQ136" s="189"/>
      <c r="AR136" s="190"/>
      <c r="AS136" s="158"/>
      <c r="AT136" s="159"/>
      <c r="AU136" s="159"/>
      <c r="AV136" s="160"/>
      <c r="AW136" s="179">
        <v>5</v>
      </c>
      <c r="AX136" s="180"/>
      <c r="AY136" s="171" t="s">
        <v>366</v>
      </c>
      <c r="AZ136" s="172"/>
      <c r="BA136" s="172"/>
      <c r="BB136" s="172"/>
      <c r="BC136" s="181"/>
      <c r="BD136" s="171" t="s">
        <v>429</v>
      </c>
      <c r="BE136" s="172"/>
      <c r="BF136" s="172"/>
      <c r="BG136" s="172"/>
      <c r="BH136" s="172"/>
      <c r="BI136" s="172"/>
      <c r="BJ136" s="172"/>
      <c r="BK136" s="172"/>
      <c r="BL136" s="172"/>
      <c r="BM136" s="172"/>
      <c r="BN136" s="172"/>
      <c r="BO136" s="172"/>
      <c r="BP136" s="172"/>
      <c r="BQ136" s="172"/>
      <c r="BR136" s="172"/>
      <c r="BS136" s="172"/>
      <c r="BT136" s="172"/>
      <c r="BU136" s="172"/>
      <c r="BV136" s="443"/>
      <c r="BW136" s="444"/>
      <c r="BX136" s="69"/>
    </row>
    <row r="137" spans="1:76" ht="15" customHeight="1">
      <c r="AH137" s="7"/>
      <c r="AI137" s="7"/>
      <c r="AP137" s="68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W137" s="57"/>
      <c r="BX137" s="69"/>
    </row>
    <row r="138" spans="1:76" ht="15" customHeight="1">
      <c r="AH138" s="7"/>
      <c r="AI138" s="7"/>
      <c r="AP138" s="68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69"/>
    </row>
    <row r="139" spans="1:76" ht="15" customHeight="1">
      <c r="AH139" s="7"/>
      <c r="AI139" s="7"/>
      <c r="AP139" s="68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69"/>
    </row>
    <row r="140" spans="1:76" ht="15" customHeight="1">
      <c r="AH140" s="7"/>
      <c r="AI140" s="7"/>
      <c r="AP140" s="68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69"/>
    </row>
    <row r="141" spans="1:76" ht="15" customHeight="1">
      <c r="AH141" s="7"/>
      <c r="AI141" s="7"/>
      <c r="AP141" s="68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69"/>
    </row>
    <row r="142" spans="1:76" ht="15" customHeight="1">
      <c r="AH142" s="7"/>
      <c r="AI142" s="7"/>
      <c r="AP142" s="68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69"/>
    </row>
    <row r="143" spans="1:76" ht="15" customHeight="1">
      <c r="AH143" s="7"/>
      <c r="AI143" s="7"/>
      <c r="AP143" s="68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69"/>
    </row>
    <row r="144" spans="1:76" ht="15" customHeight="1">
      <c r="AH144" s="7"/>
      <c r="AI144" s="7"/>
      <c r="AP144" s="68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W144" s="57"/>
      <c r="BX144" s="69"/>
    </row>
    <row r="145" spans="1:76" ht="15" customHeight="1">
      <c r="AH145" s="7"/>
      <c r="AI145" s="7"/>
      <c r="AP145" s="68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7"/>
      <c r="BV145" s="57"/>
      <c r="BW145" s="57"/>
      <c r="BX145" s="69"/>
    </row>
    <row r="146" spans="1:76" ht="15" customHeight="1">
      <c r="AH146" s="7"/>
      <c r="AI146" s="7"/>
      <c r="AP146" s="68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W146" s="57"/>
      <c r="BX146" s="69"/>
    </row>
    <row r="147" spans="1:76" ht="15" customHeight="1">
      <c r="A147" s="1" t="s">
        <v>28</v>
      </c>
      <c r="G147" s="110" t="str">
        <f>IF(COUNTIF(AL150:AL170,"申請なし")&gt;0,"※申請していない品目があります。営業種目表に○を設定してください","")</f>
        <v/>
      </c>
      <c r="AP147" s="68"/>
      <c r="AQ147" s="57" t="s">
        <v>28</v>
      </c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69"/>
    </row>
    <row r="148" spans="1:76" ht="15" customHeight="1">
      <c r="A148" s="37"/>
      <c r="B148" s="149" t="s">
        <v>8</v>
      </c>
      <c r="C148" s="150"/>
      <c r="D148" s="150"/>
      <c r="E148" s="150"/>
      <c r="F148" s="150"/>
      <c r="G148" s="150"/>
      <c r="H148" s="151"/>
      <c r="I148" s="116" t="s">
        <v>9</v>
      </c>
      <c r="J148" s="117"/>
      <c r="K148" s="117"/>
      <c r="L148" s="117"/>
      <c r="M148" s="117"/>
      <c r="N148" s="117"/>
      <c r="O148" s="117"/>
      <c r="P148" s="117"/>
      <c r="Q148" s="118"/>
      <c r="R148" s="133" t="s">
        <v>10</v>
      </c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34"/>
      <c r="AP148" s="68"/>
      <c r="AQ148" s="37"/>
      <c r="AR148" s="149" t="s">
        <v>8</v>
      </c>
      <c r="AS148" s="150"/>
      <c r="AT148" s="150"/>
      <c r="AU148" s="150"/>
      <c r="AV148" s="150"/>
      <c r="AW148" s="150"/>
      <c r="AX148" s="151"/>
      <c r="AY148" s="130" t="s">
        <v>9</v>
      </c>
      <c r="AZ148" s="131"/>
      <c r="BA148" s="131"/>
      <c r="BB148" s="131"/>
      <c r="BC148" s="131"/>
      <c r="BD148" s="131"/>
      <c r="BE148" s="131"/>
      <c r="BF148" s="131"/>
      <c r="BG148" s="132"/>
      <c r="BH148" s="133" t="s">
        <v>10</v>
      </c>
      <c r="BI148" s="128"/>
      <c r="BJ148" s="128"/>
      <c r="BK148" s="128"/>
      <c r="BL148" s="128"/>
      <c r="BM148" s="128"/>
      <c r="BN148" s="128"/>
      <c r="BO148" s="128"/>
      <c r="BP148" s="128"/>
      <c r="BQ148" s="128"/>
      <c r="BR148" s="128"/>
      <c r="BS148" s="128"/>
      <c r="BT148" s="128"/>
      <c r="BU148" s="128"/>
      <c r="BV148" s="128"/>
      <c r="BW148" s="134"/>
      <c r="BX148" s="69"/>
    </row>
    <row r="149" spans="1:76" ht="15" customHeight="1">
      <c r="A149" s="136"/>
      <c r="B149" s="149" t="s">
        <v>6</v>
      </c>
      <c r="C149" s="151"/>
      <c r="D149" s="149" t="s">
        <v>4</v>
      </c>
      <c r="E149" s="150"/>
      <c r="F149" s="150"/>
      <c r="G149" s="150"/>
      <c r="H149" s="151"/>
      <c r="I149" s="149" t="s">
        <v>6</v>
      </c>
      <c r="J149" s="151"/>
      <c r="K149" s="193" t="s">
        <v>4</v>
      </c>
      <c r="L149" s="194"/>
      <c r="M149" s="194"/>
      <c r="N149" s="194"/>
      <c r="O149" s="194"/>
      <c r="P149" s="194"/>
      <c r="Q149" s="195"/>
      <c r="R149" s="116" t="s">
        <v>205</v>
      </c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8"/>
      <c r="AP149" s="68"/>
      <c r="AQ149" s="136"/>
      <c r="AR149" s="149" t="s">
        <v>6</v>
      </c>
      <c r="AS149" s="151"/>
      <c r="AT149" s="149" t="s">
        <v>4</v>
      </c>
      <c r="AU149" s="150"/>
      <c r="AV149" s="150"/>
      <c r="AW149" s="150"/>
      <c r="AX149" s="151"/>
      <c r="AY149" s="149" t="s">
        <v>6</v>
      </c>
      <c r="AZ149" s="151"/>
      <c r="BA149" s="193" t="s">
        <v>4</v>
      </c>
      <c r="BB149" s="194"/>
      <c r="BC149" s="194"/>
      <c r="BD149" s="194"/>
      <c r="BE149" s="194"/>
      <c r="BF149" s="194"/>
      <c r="BG149" s="195"/>
      <c r="BH149" s="130" t="s">
        <v>205</v>
      </c>
      <c r="BI149" s="131"/>
      <c r="BJ149" s="131"/>
      <c r="BK149" s="131"/>
      <c r="BL149" s="131"/>
      <c r="BM149" s="131"/>
      <c r="BN149" s="131"/>
      <c r="BO149" s="131"/>
      <c r="BP149" s="131"/>
      <c r="BQ149" s="131"/>
      <c r="BR149" s="131"/>
      <c r="BS149" s="131"/>
      <c r="BT149" s="131"/>
      <c r="BU149" s="131"/>
      <c r="BV149" s="131"/>
      <c r="BW149" s="132"/>
      <c r="BX149" s="69"/>
    </row>
    <row r="150" spans="1:76" ht="15" customHeight="1">
      <c r="A150" s="173" t="s">
        <v>14</v>
      </c>
      <c r="B150" s="174"/>
      <c r="C150" s="175"/>
      <c r="D150" s="182" t="str">
        <f>IF(ISERROR(LOOKUP(B150,$A$52:$B$144,$C$52:$C$144)),"",LOOKUP(B150,$A$52:$B$144,$C$52:$C$144))</f>
        <v/>
      </c>
      <c r="E150" s="183"/>
      <c r="F150" s="183"/>
      <c r="G150" s="183"/>
      <c r="H150" s="184"/>
      <c r="I150" s="174"/>
      <c r="J150" s="175"/>
      <c r="K150" s="176" t="str">
        <f t="shared" ref="K150:K170" si="15">IF(I150="","",IF(COUNTIF($AI$52:$AI$144,AH150)=0,"",LOOKUP(AH150,$AI$52:$AI$144,$I$52:$I$144)))</f>
        <v/>
      </c>
      <c r="L150" s="177"/>
      <c r="M150" s="177"/>
      <c r="N150" s="177"/>
      <c r="O150" s="177"/>
      <c r="P150" s="177"/>
      <c r="Q150" s="178"/>
      <c r="R150" s="196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8"/>
      <c r="AH150" s="33" t="str">
        <f t="shared" ref="AH150:AH156" si="16">IF(OR($B$150="",I150=""),"",$B$150*1000+I150)</f>
        <v/>
      </c>
      <c r="AI150" s="35">
        <v>1</v>
      </c>
      <c r="AJ150" s="33" t="str">
        <f t="shared" ref="AJ150:AJ156" si="17">IF($B$150="","",$B$150)</f>
        <v/>
      </c>
      <c r="AK150" s="33">
        <v>1</v>
      </c>
      <c r="AL150" s="51" t="str">
        <f t="shared" ref="AL150:AL170" si="18">IF(AND(AJ150&lt;&gt;"",COUNTIF($AL$51:$AL$144,AJ150)=0),"申請なし",IF(AND(I150&lt;&gt;"",COUNTIF($AM$51:$AM$144,AH150)=0),"申請なし",""))</f>
        <v/>
      </c>
      <c r="AP150" s="68"/>
      <c r="AQ150" s="173" t="s">
        <v>14</v>
      </c>
      <c r="AR150" s="143">
        <v>1</v>
      </c>
      <c r="AS150" s="144"/>
      <c r="AT150" s="205" t="s">
        <v>447</v>
      </c>
      <c r="AU150" s="206"/>
      <c r="AV150" s="206"/>
      <c r="AW150" s="206"/>
      <c r="AX150" s="207"/>
      <c r="AY150" s="214">
        <v>1</v>
      </c>
      <c r="AZ150" s="215"/>
      <c r="BA150" s="176" t="s">
        <v>261</v>
      </c>
      <c r="BB150" s="177"/>
      <c r="BC150" s="177"/>
      <c r="BD150" s="177"/>
      <c r="BE150" s="177"/>
      <c r="BF150" s="177"/>
      <c r="BG150" s="178"/>
      <c r="BH150" s="445" t="s">
        <v>445</v>
      </c>
      <c r="BI150" s="446"/>
      <c r="BJ150" s="446"/>
      <c r="BK150" s="446"/>
      <c r="BL150" s="446"/>
      <c r="BM150" s="446"/>
      <c r="BN150" s="446"/>
      <c r="BO150" s="446"/>
      <c r="BP150" s="446"/>
      <c r="BQ150" s="446"/>
      <c r="BR150" s="446"/>
      <c r="BS150" s="446"/>
      <c r="BT150" s="446"/>
      <c r="BU150" s="446"/>
      <c r="BV150" s="446"/>
      <c r="BW150" s="447"/>
      <c r="BX150" s="69"/>
    </row>
    <row r="151" spans="1:76" ht="15" customHeight="1">
      <c r="A151" s="173"/>
      <c r="B151" s="174"/>
      <c r="C151" s="175"/>
      <c r="D151" s="182"/>
      <c r="E151" s="183"/>
      <c r="F151" s="183"/>
      <c r="G151" s="183"/>
      <c r="H151" s="184"/>
      <c r="I151" s="174"/>
      <c r="J151" s="175"/>
      <c r="K151" s="176" t="str">
        <f t="shared" si="15"/>
        <v/>
      </c>
      <c r="L151" s="177"/>
      <c r="M151" s="177"/>
      <c r="N151" s="177"/>
      <c r="O151" s="177"/>
      <c r="P151" s="177"/>
      <c r="Q151" s="178"/>
      <c r="R151" s="199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1"/>
      <c r="AH151" s="33" t="str">
        <f t="shared" si="16"/>
        <v/>
      </c>
      <c r="AI151" s="33">
        <v>1</v>
      </c>
      <c r="AJ151" s="33" t="str">
        <f t="shared" si="17"/>
        <v/>
      </c>
      <c r="AK151" s="33">
        <v>2</v>
      </c>
      <c r="AL151" s="51" t="str">
        <f t="shared" si="18"/>
        <v/>
      </c>
      <c r="AP151" s="68"/>
      <c r="AQ151" s="173"/>
      <c r="AR151" s="145"/>
      <c r="AS151" s="146"/>
      <c r="AT151" s="208"/>
      <c r="AU151" s="209"/>
      <c r="AV151" s="209"/>
      <c r="AW151" s="209"/>
      <c r="AX151" s="210"/>
      <c r="AY151" s="214">
        <v>2</v>
      </c>
      <c r="AZ151" s="215"/>
      <c r="BA151" s="176" t="s">
        <v>463</v>
      </c>
      <c r="BB151" s="177"/>
      <c r="BC151" s="177"/>
      <c r="BD151" s="177"/>
      <c r="BE151" s="177"/>
      <c r="BF151" s="177"/>
      <c r="BG151" s="178"/>
      <c r="BH151" s="448"/>
      <c r="BI151" s="449"/>
      <c r="BJ151" s="449"/>
      <c r="BK151" s="449"/>
      <c r="BL151" s="449"/>
      <c r="BM151" s="449"/>
      <c r="BN151" s="449"/>
      <c r="BO151" s="449"/>
      <c r="BP151" s="449"/>
      <c r="BQ151" s="449"/>
      <c r="BR151" s="449"/>
      <c r="BS151" s="449"/>
      <c r="BT151" s="449"/>
      <c r="BU151" s="449"/>
      <c r="BV151" s="449"/>
      <c r="BW151" s="450"/>
      <c r="BX151" s="69"/>
    </row>
    <row r="152" spans="1:76" ht="15" customHeight="1">
      <c r="A152" s="173"/>
      <c r="B152" s="174"/>
      <c r="C152" s="175"/>
      <c r="D152" s="182"/>
      <c r="E152" s="183"/>
      <c r="F152" s="183"/>
      <c r="G152" s="183"/>
      <c r="H152" s="184"/>
      <c r="I152" s="174"/>
      <c r="J152" s="175"/>
      <c r="K152" s="176" t="str">
        <f t="shared" si="15"/>
        <v/>
      </c>
      <c r="L152" s="177"/>
      <c r="M152" s="177"/>
      <c r="N152" s="177"/>
      <c r="O152" s="177"/>
      <c r="P152" s="177"/>
      <c r="Q152" s="178"/>
      <c r="R152" s="199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1"/>
      <c r="AH152" s="33" t="str">
        <f t="shared" si="16"/>
        <v/>
      </c>
      <c r="AI152" s="33">
        <v>1</v>
      </c>
      <c r="AJ152" s="33" t="str">
        <f t="shared" si="17"/>
        <v/>
      </c>
      <c r="AK152" s="33">
        <v>3</v>
      </c>
      <c r="AL152" s="51" t="str">
        <f t="shared" si="18"/>
        <v/>
      </c>
      <c r="AP152" s="68"/>
      <c r="AQ152" s="173"/>
      <c r="AR152" s="145"/>
      <c r="AS152" s="146"/>
      <c r="AT152" s="208"/>
      <c r="AU152" s="209"/>
      <c r="AV152" s="209"/>
      <c r="AW152" s="209"/>
      <c r="AX152" s="210"/>
      <c r="AY152" s="214"/>
      <c r="AZ152" s="215"/>
      <c r="BA152" s="176"/>
      <c r="BB152" s="177"/>
      <c r="BC152" s="177"/>
      <c r="BD152" s="177"/>
      <c r="BE152" s="177"/>
      <c r="BF152" s="177"/>
      <c r="BG152" s="178"/>
      <c r="BH152" s="448"/>
      <c r="BI152" s="449"/>
      <c r="BJ152" s="449"/>
      <c r="BK152" s="449"/>
      <c r="BL152" s="449"/>
      <c r="BM152" s="449"/>
      <c r="BN152" s="449"/>
      <c r="BO152" s="449"/>
      <c r="BP152" s="449"/>
      <c r="BQ152" s="449"/>
      <c r="BR152" s="449"/>
      <c r="BS152" s="449"/>
      <c r="BT152" s="449"/>
      <c r="BU152" s="449"/>
      <c r="BV152" s="449"/>
      <c r="BW152" s="450"/>
      <c r="BX152" s="69"/>
    </row>
    <row r="153" spans="1:76" ht="15" customHeight="1">
      <c r="A153" s="173"/>
      <c r="B153" s="174"/>
      <c r="C153" s="175"/>
      <c r="D153" s="182"/>
      <c r="E153" s="183"/>
      <c r="F153" s="183"/>
      <c r="G153" s="183"/>
      <c r="H153" s="184"/>
      <c r="I153" s="174"/>
      <c r="J153" s="175"/>
      <c r="K153" s="176" t="str">
        <f t="shared" si="15"/>
        <v/>
      </c>
      <c r="L153" s="177"/>
      <c r="M153" s="177"/>
      <c r="N153" s="177"/>
      <c r="O153" s="177"/>
      <c r="P153" s="177"/>
      <c r="Q153" s="178"/>
      <c r="R153" s="199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1"/>
      <c r="AH153" s="33" t="str">
        <f t="shared" si="16"/>
        <v/>
      </c>
      <c r="AI153" s="33">
        <v>1</v>
      </c>
      <c r="AJ153" s="33" t="str">
        <f t="shared" si="17"/>
        <v/>
      </c>
      <c r="AK153" s="33">
        <v>4</v>
      </c>
      <c r="AL153" s="51" t="str">
        <f t="shared" si="18"/>
        <v/>
      </c>
      <c r="AP153" s="68"/>
      <c r="AQ153" s="173"/>
      <c r="AR153" s="145"/>
      <c r="AS153" s="146"/>
      <c r="AT153" s="208"/>
      <c r="AU153" s="209"/>
      <c r="AV153" s="209"/>
      <c r="AW153" s="209"/>
      <c r="AX153" s="210"/>
      <c r="AY153" s="214"/>
      <c r="AZ153" s="215"/>
      <c r="BA153" s="176"/>
      <c r="BB153" s="177"/>
      <c r="BC153" s="177"/>
      <c r="BD153" s="177"/>
      <c r="BE153" s="177"/>
      <c r="BF153" s="177"/>
      <c r="BG153" s="178"/>
      <c r="BH153" s="448"/>
      <c r="BI153" s="449"/>
      <c r="BJ153" s="449"/>
      <c r="BK153" s="449"/>
      <c r="BL153" s="449"/>
      <c r="BM153" s="449"/>
      <c r="BN153" s="449"/>
      <c r="BO153" s="449"/>
      <c r="BP153" s="449"/>
      <c r="BQ153" s="449"/>
      <c r="BR153" s="449"/>
      <c r="BS153" s="449"/>
      <c r="BT153" s="449"/>
      <c r="BU153" s="449"/>
      <c r="BV153" s="449"/>
      <c r="BW153" s="450"/>
      <c r="BX153" s="69"/>
    </row>
    <row r="154" spans="1:76" ht="15" customHeight="1">
      <c r="A154" s="173"/>
      <c r="B154" s="174"/>
      <c r="C154" s="175"/>
      <c r="D154" s="182"/>
      <c r="E154" s="183"/>
      <c r="F154" s="183"/>
      <c r="G154" s="183"/>
      <c r="H154" s="184"/>
      <c r="I154" s="174"/>
      <c r="J154" s="175"/>
      <c r="K154" s="176" t="str">
        <f t="shared" si="15"/>
        <v/>
      </c>
      <c r="L154" s="177"/>
      <c r="M154" s="177"/>
      <c r="N154" s="177"/>
      <c r="O154" s="177"/>
      <c r="P154" s="177"/>
      <c r="Q154" s="178"/>
      <c r="R154" s="199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1"/>
      <c r="AH154" s="33" t="str">
        <f t="shared" si="16"/>
        <v/>
      </c>
      <c r="AI154" s="33">
        <v>1</v>
      </c>
      <c r="AJ154" s="33" t="str">
        <f t="shared" si="17"/>
        <v/>
      </c>
      <c r="AK154" s="33">
        <v>5</v>
      </c>
      <c r="AL154" s="51" t="str">
        <f t="shared" si="18"/>
        <v/>
      </c>
      <c r="AP154" s="68"/>
      <c r="AQ154" s="173"/>
      <c r="AR154" s="145"/>
      <c r="AS154" s="146"/>
      <c r="AT154" s="208"/>
      <c r="AU154" s="209"/>
      <c r="AV154" s="209"/>
      <c r="AW154" s="209"/>
      <c r="AX154" s="210"/>
      <c r="AY154" s="214"/>
      <c r="AZ154" s="215"/>
      <c r="BA154" s="176"/>
      <c r="BB154" s="177"/>
      <c r="BC154" s="177"/>
      <c r="BD154" s="177"/>
      <c r="BE154" s="177"/>
      <c r="BF154" s="177"/>
      <c r="BG154" s="178"/>
      <c r="BH154" s="448"/>
      <c r="BI154" s="449"/>
      <c r="BJ154" s="449"/>
      <c r="BK154" s="449"/>
      <c r="BL154" s="449"/>
      <c r="BM154" s="449"/>
      <c r="BN154" s="449"/>
      <c r="BO154" s="449"/>
      <c r="BP154" s="449"/>
      <c r="BQ154" s="449"/>
      <c r="BR154" s="449"/>
      <c r="BS154" s="449"/>
      <c r="BT154" s="449"/>
      <c r="BU154" s="449"/>
      <c r="BV154" s="449"/>
      <c r="BW154" s="450"/>
      <c r="BX154" s="69"/>
    </row>
    <row r="155" spans="1:76" ht="15" customHeight="1">
      <c r="A155" s="173"/>
      <c r="B155" s="174"/>
      <c r="C155" s="175"/>
      <c r="D155" s="182"/>
      <c r="E155" s="183"/>
      <c r="F155" s="183"/>
      <c r="G155" s="183"/>
      <c r="H155" s="184"/>
      <c r="I155" s="174"/>
      <c r="J155" s="175"/>
      <c r="K155" s="176" t="str">
        <f t="shared" si="15"/>
        <v/>
      </c>
      <c r="L155" s="177"/>
      <c r="M155" s="177"/>
      <c r="N155" s="177"/>
      <c r="O155" s="177"/>
      <c r="P155" s="177"/>
      <c r="Q155" s="178"/>
      <c r="R155" s="199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1"/>
      <c r="AH155" s="33" t="str">
        <f t="shared" si="16"/>
        <v/>
      </c>
      <c r="AI155" s="33">
        <v>1</v>
      </c>
      <c r="AJ155" s="33" t="str">
        <f t="shared" si="17"/>
        <v/>
      </c>
      <c r="AK155" s="33">
        <v>6</v>
      </c>
      <c r="AL155" s="51" t="str">
        <f t="shared" si="18"/>
        <v/>
      </c>
      <c r="AP155" s="68"/>
      <c r="AQ155" s="173"/>
      <c r="AR155" s="145"/>
      <c r="AS155" s="146"/>
      <c r="AT155" s="208"/>
      <c r="AU155" s="209"/>
      <c r="AV155" s="209"/>
      <c r="AW155" s="209"/>
      <c r="AX155" s="210"/>
      <c r="AY155" s="214"/>
      <c r="AZ155" s="215"/>
      <c r="BA155" s="176"/>
      <c r="BB155" s="177"/>
      <c r="BC155" s="177"/>
      <c r="BD155" s="177"/>
      <c r="BE155" s="177"/>
      <c r="BF155" s="177"/>
      <c r="BG155" s="178"/>
      <c r="BH155" s="448"/>
      <c r="BI155" s="449"/>
      <c r="BJ155" s="449"/>
      <c r="BK155" s="449"/>
      <c r="BL155" s="449"/>
      <c r="BM155" s="449"/>
      <c r="BN155" s="449"/>
      <c r="BO155" s="449"/>
      <c r="BP155" s="449"/>
      <c r="BQ155" s="449"/>
      <c r="BR155" s="449"/>
      <c r="BS155" s="449"/>
      <c r="BT155" s="449"/>
      <c r="BU155" s="449"/>
      <c r="BV155" s="449"/>
      <c r="BW155" s="450"/>
      <c r="BX155" s="69"/>
    </row>
    <row r="156" spans="1:76" ht="15" customHeight="1">
      <c r="A156" s="173"/>
      <c r="B156" s="174"/>
      <c r="C156" s="175"/>
      <c r="D156" s="182"/>
      <c r="E156" s="183"/>
      <c r="F156" s="183"/>
      <c r="G156" s="183"/>
      <c r="H156" s="184"/>
      <c r="I156" s="174"/>
      <c r="J156" s="175"/>
      <c r="K156" s="176" t="str">
        <f t="shared" si="15"/>
        <v/>
      </c>
      <c r="L156" s="177"/>
      <c r="M156" s="177"/>
      <c r="N156" s="177"/>
      <c r="O156" s="177"/>
      <c r="P156" s="177"/>
      <c r="Q156" s="178"/>
      <c r="R156" s="202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4"/>
      <c r="AH156" s="33" t="str">
        <f t="shared" si="16"/>
        <v/>
      </c>
      <c r="AI156" s="33">
        <v>1</v>
      </c>
      <c r="AJ156" s="33" t="str">
        <f t="shared" si="17"/>
        <v/>
      </c>
      <c r="AK156" s="33">
        <v>7</v>
      </c>
      <c r="AL156" s="51" t="str">
        <f t="shared" si="18"/>
        <v/>
      </c>
      <c r="AP156" s="68"/>
      <c r="AQ156" s="173"/>
      <c r="AR156" s="147"/>
      <c r="AS156" s="148"/>
      <c r="AT156" s="211"/>
      <c r="AU156" s="212"/>
      <c r="AV156" s="212"/>
      <c r="AW156" s="212"/>
      <c r="AX156" s="213"/>
      <c r="AY156" s="214"/>
      <c r="AZ156" s="215"/>
      <c r="BA156" s="176"/>
      <c r="BB156" s="177"/>
      <c r="BC156" s="177"/>
      <c r="BD156" s="177"/>
      <c r="BE156" s="177"/>
      <c r="BF156" s="177"/>
      <c r="BG156" s="178"/>
      <c r="BH156" s="451"/>
      <c r="BI156" s="452"/>
      <c r="BJ156" s="452"/>
      <c r="BK156" s="452"/>
      <c r="BL156" s="452"/>
      <c r="BM156" s="452"/>
      <c r="BN156" s="452"/>
      <c r="BO156" s="452"/>
      <c r="BP156" s="452"/>
      <c r="BQ156" s="452"/>
      <c r="BR156" s="452"/>
      <c r="BS156" s="452"/>
      <c r="BT156" s="452"/>
      <c r="BU156" s="452"/>
      <c r="BV156" s="452"/>
      <c r="BW156" s="453"/>
      <c r="BX156" s="69"/>
    </row>
    <row r="157" spans="1:76" ht="15" customHeight="1">
      <c r="A157" s="173" t="s">
        <v>15</v>
      </c>
      <c r="B157" s="174"/>
      <c r="C157" s="175"/>
      <c r="D157" s="182" t="str">
        <f>IF(ISERROR(LOOKUP(B157,$A$52:$B$144,$C$52:$C$144)),"",LOOKUP(B157,$A$52:$B$144,$C$52:$C$144))</f>
        <v/>
      </c>
      <c r="E157" s="183"/>
      <c r="F157" s="183"/>
      <c r="G157" s="183"/>
      <c r="H157" s="184"/>
      <c r="I157" s="174"/>
      <c r="J157" s="175"/>
      <c r="K157" s="176" t="str">
        <f t="shared" si="15"/>
        <v/>
      </c>
      <c r="L157" s="177"/>
      <c r="M157" s="177"/>
      <c r="N157" s="177"/>
      <c r="O157" s="177"/>
      <c r="P157" s="177"/>
      <c r="Q157" s="178"/>
      <c r="R157" s="196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8"/>
      <c r="AH157" s="33" t="str">
        <f t="shared" ref="AH157:AH163" si="19">IF(OR($B$157="",I157=""),"",$B$157*1000+I157)</f>
        <v/>
      </c>
      <c r="AI157" s="33">
        <v>2</v>
      </c>
      <c r="AJ157" s="33" t="str">
        <f t="shared" ref="AJ157:AJ163" si="20">IF($B$157="","",$B$157)</f>
        <v/>
      </c>
      <c r="AK157" s="33">
        <v>1</v>
      </c>
      <c r="AL157" s="51" t="str">
        <f t="shared" si="18"/>
        <v/>
      </c>
      <c r="AP157" s="68"/>
      <c r="AQ157" s="173" t="s">
        <v>15</v>
      </c>
      <c r="AR157" s="143">
        <v>2</v>
      </c>
      <c r="AS157" s="144"/>
      <c r="AT157" s="205" t="s">
        <v>448</v>
      </c>
      <c r="AU157" s="206"/>
      <c r="AV157" s="206"/>
      <c r="AW157" s="206"/>
      <c r="AX157" s="207"/>
      <c r="AY157" s="214">
        <v>1</v>
      </c>
      <c r="AZ157" s="215"/>
      <c r="BA157" s="176" t="s">
        <v>273</v>
      </c>
      <c r="BB157" s="177"/>
      <c r="BC157" s="177"/>
      <c r="BD157" s="177"/>
      <c r="BE157" s="177"/>
      <c r="BF157" s="177"/>
      <c r="BG157" s="178"/>
      <c r="BH157" s="445" t="s">
        <v>446</v>
      </c>
      <c r="BI157" s="446"/>
      <c r="BJ157" s="446"/>
      <c r="BK157" s="446"/>
      <c r="BL157" s="446"/>
      <c r="BM157" s="446"/>
      <c r="BN157" s="446"/>
      <c r="BO157" s="446"/>
      <c r="BP157" s="446"/>
      <c r="BQ157" s="446"/>
      <c r="BR157" s="446"/>
      <c r="BS157" s="446"/>
      <c r="BT157" s="446"/>
      <c r="BU157" s="446"/>
      <c r="BV157" s="446"/>
      <c r="BW157" s="447"/>
      <c r="BX157" s="69"/>
    </row>
    <row r="158" spans="1:76" ht="15" customHeight="1">
      <c r="A158" s="173"/>
      <c r="B158" s="174"/>
      <c r="C158" s="175"/>
      <c r="D158" s="182"/>
      <c r="E158" s="183"/>
      <c r="F158" s="183"/>
      <c r="G158" s="183"/>
      <c r="H158" s="184"/>
      <c r="I158" s="174"/>
      <c r="J158" s="175"/>
      <c r="K158" s="176" t="str">
        <f t="shared" si="15"/>
        <v/>
      </c>
      <c r="L158" s="177"/>
      <c r="M158" s="177"/>
      <c r="N158" s="177"/>
      <c r="O158" s="177"/>
      <c r="P158" s="177"/>
      <c r="Q158" s="178"/>
      <c r="R158" s="199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1"/>
      <c r="AH158" s="33" t="str">
        <f t="shared" si="19"/>
        <v/>
      </c>
      <c r="AI158" s="33">
        <v>2</v>
      </c>
      <c r="AJ158" s="33" t="str">
        <f t="shared" si="20"/>
        <v/>
      </c>
      <c r="AK158" s="33">
        <v>2</v>
      </c>
      <c r="AL158" s="51" t="str">
        <f t="shared" si="18"/>
        <v/>
      </c>
      <c r="AP158" s="68"/>
      <c r="AQ158" s="173"/>
      <c r="AR158" s="145"/>
      <c r="AS158" s="146"/>
      <c r="AT158" s="208"/>
      <c r="AU158" s="209"/>
      <c r="AV158" s="209"/>
      <c r="AW158" s="209"/>
      <c r="AX158" s="210"/>
      <c r="AY158" s="214">
        <v>2</v>
      </c>
      <c r="AZ158" s="215"/>
      <c r="BA158" s="176" t="s">
        <v>460</v>
      </c>
      <c r="BB158" s="177"/>
      <c r="BC158" s="177"/>
      <c r="BD158" s="177"/>
      <c r="BE158" s="177"/>
      <c r="BF158" s="177"/>
      <c r="BG158" s="178"/>
      <c r="BH158" s="448"/>
      <c r="BI158" s="449"/>
      <c r="BJ158" s="449"/>
      <c r="BK158" s="449"/>
      <c r="BL158" s="449"/>
      <c r="BM158" s="449"/>
      <c r="BN158" s="449"/>
      <c r="BO158" s="449"/>
      <c r="BP158" s="449"/>
      <c r="BQ158" s="449"/>
      <c r="BR158" s="449"/>
      <c r="BS158" s="449"/>
      <c r="BT158" s="449"/>
      <c r="BU158" s="449"/>
      <c r="BV158" s="449"/>
      <c r="BW158" s="450"/>
      <c r="BX158" s="69"/>
    </row>
    <row r="159" spans="1:76" ht="15" customHeight="1">
      <c r="A159" s="173"/>
      <c r="B159" s="174"/>
      <c r="C159" s="175"/>
      <c r="D159" s="182"/>
      <c r="E159" s="183"/>
      <c r="F159" s="183"/>
      <c r="G159" s="183"/>
      <c r="H159" s="184"/>
      <c r="I159" s="174"/>
      <c r="J159" s="175"/>
      <c r="K159" s="176" t="str">
        <f t="shared" si="15"/>
        <v/>
      </c>
      <c r="L159" s="177"/>
      <c r="M159" s="177"/>
      <c r="N159" s="177"/>
      <c r="O159" s="177"/>
      <c r="P159" s="177"/>
      <c r="Q159" s="178"/>
      <c r="R159" s="199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1"/>
      <c r="AH159" s="33" t="str">
        <f t="shared" si="19"/>
        <v/>
      </c>
      <c r="AI159" s="33">
        <v>2</v>
      </c>
      <c r="AJ159" s="33" t="str">
        <f t="shared" si="20"/>
        <v/>
      </c>
      <c r="AK159" s="33">
        <v>3</v>
      </c>
      <c r="AL159" s="51" t="str">
        <f t="shared" si="18"/>
        <v/>
      </c>
      <c r="AP159" s="68"/>
      <c r="AQ159" s="173"/>
      <c r="AR159" s="145"/>
      <c r="AS159" s="146"/>
      <c r="AT159" s="208"/>
      <c r="AU159" s="209"/>
      <c r="AV159" s="209"/>
      <c r="AW159" s="209"/>
      <c r="AX159" s="210"/>
      <c r="AY159" s="214"/>
      <c r="AZ159" s="215"/>
      <c r="BA159" s="176"/>
      <c r="BB159" s="177"/>
      <c r="BC159" s="177"/>
      <c r="BD159" s="177"/>
      <c r="BE159" s="177"/>
      <c r="BF159" s="177"/>
      <c r="BG159" s="178"/>
      <c r="BH159" s="448"/>
      <c r="BI159" s="449"/>
      <c r="BJ159" s="449"/>
      <c r="BK159" s="449"/>
      <c r="BL159" s="449"/>
      <c r="BM159" s="449"/>
      <c r="BN159" s="449"/>
      <c r="BO159" s="449"/>
      <c r="BP159" s="449"/>
      <c r="BQ159" s="449"/>
      <c r="BR159" s="449"/>
      <c r="BS159" s="449"/>
      <c r="BT159" s="449"/>
      <c r="BU159" s="449"/>
      <c r="BV159" s="449"/>
      <c r="BW159" s="450"/>
      <c r="BX159" s="69"/>
    </row>
    <row r="160" spans="1:76" ht="15" customHeight="1">
      <c r="A160" s="173"/>
      <c r="B160" s="174"/>
      <c r="C160" s="175"/>
      <c r="D160" s="182"/>
      <c r="E160" s="183"/>
      <c r="F160" s="183"/>
      <c r="G160" s="183"/>
      <c r="H160" s="184"/>
      <c r="I160" s="174"/>
      <c r="J160" s="175"/>
      <c r="K160" s="176" t="str">
        <f t="shared" si="15"/>
        <v/>
      </c>
      <c r="L160" s="177"/>
      <c r="M160" s="177"/>
      <c r="N160" s="177"/>
      <c r="O160" s="177"/>
      <c r="P160" s="177"/>
      <c r="Q160" s="178"/>
      <c r="R160" s="199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1"/>
      <c r="AH160" s="33" t="str">
        <f t="shared" si="19"/>
        <v/>
      </c>
      <c r="AI160" s="33">
        <v>2</v>
      </c>
      <c r="AJ160" s="33" t="str">
        <f t="shared" si="20"/>
        <v/>
      </c>
      <c r="AK160" s="33">
        <v>4</v>
      </c>
      <c r="AL160" s="51" t="str">
        <f t="shared" si="18"/>
        <v/>
      </c>
      <c r="AP160" s="68"/>
      <c r="AQ160" s="173"/>
      <c r="AR160" s="145"/>
      <c r="AS160" s="146"/>
      <c r="AT160" s="208"/>
      <c r="AU160" s="209"/>
      <c r="AV160" s="209"/>
      <c r="AW160" s="209"/>
      <c r="AX160" s="210"/>
      <c r="AY160" s="214"/>
      <c r="AZ160" s="215"/>
      <c r="BA160" s="176"/>
      <c r="BB160" s="177"/>
      <c r="BC160" s="177"/>
      <c r="BD160" s="177"/>
      <c r="BE160" s="177"/>
      <c r="BF160" s="177"/>
      <c r="BG160" s="178"/>
      <c r="BH160" s="448"/>
      <c r="BI160" s="449"/>
      <c r="BJ160" s="449"/>
      <c r="BK160" s="449"/>
      <c r="BL160" s="449"/>
      <c r="BM160" s="449"/>
      <c r="BN160" s="449"/>
      <c r="BO160" s="449"/>
      <c r="BP160" s="449"/>
      <c r="BQ160" s="449"/>
      <c r="BR160" s="449"/>
      <c r="BS160" s="449"/>
      <c r="BT160" s="449"/>
      <c r="BU160" s="449"/>
      <c r="BV160" s="449"/>
      <c r="BW160" s="450"/>
      <c r="BX160" s="69"/>
    </row>
    <row r="161" spans="1:76" ht="15" customHeight="1">
      <c r="A161" s="173"/>
      <c r="B161" s="174"/>
      <c r="C161" s="175"/>
      <c r="D161" s="182"/>
      <c r="E161" s="183"/>
      <c r="F161" s="183"/>
      <c r="G161" s="183"/>
      <c r="H161" s="184"/>
      <c r="I161" s="174"/>
      <c r="J161" s="175"/>
      <c r="K161" s="176" t="str">
        <f t="shared" si="15"/>
        <v/>
      </c>
      <c r="L161" s="177"/>
      <c r="M161" s="177"/>
      <c r="N161" s="177"/>
      <c r="O161" s="177"/>
      <c r="P161" s="177"/>
      <c r="Q161" s="178"/>
      <c r="R161" s="199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1"/>
      <c r="AH161" s="33" t="str">
        <f t="shared" si="19"/>
        <v/>
      </c>
      <c r="AI161" s="33">
        <v>2</v>
      </c>
      <c r="AJ161" s="33" t="str">
        <f t="shared" si="20"/>
        <v/>
      </c>
      <c r="AK161" s="33">
        <v>5</v>
      </c>
      <c r="AL161" s="51" t="str">
        <f t="shared" si="18"/>
        <v/>
      </c>
      <c r="AP161" s="68"/>
      <c r="AQ161" s="173"/>
      <c r="AR161" s="145"/>
      <c r="AS161" s="146"/>
      <c r="AT161" s="208"/>
      <c r="AU161" s="209"/>
      <c r="AV161" s="209"/>
      <c r="AW161" s="209"/>
      <c r="AX161" s="210"/>
      <c r="AY161" s="214"/>
      <c r="AZ161" s="215"/>
      <c r="BA161" s="176"/>
      <c r="BB161" s="177"/>
      <c r="BC161" s="177"/>
      <c r="BD161" s="177"/>
      <c r="BE161" s="177"/>
      <c r="BF161" s="177"/>
      <c r="BG161" s="178"/>
      <c r="BH161" s="448"/>
      <c r="BI161" s="449"/>
      <c r="BJ161" s="449"/>
      <c r="BK161" s="449"/>
      <c r="BL161" s="449"/>
      <c r="BM161" s="449"/>
      <c r="BN161" s="449"/>
      <c r="BO161" s="449"/>
      <c r="BP161" s="449"/>
      <c r="BQ161" s="449"/>
      <c r="BR161" s="449"/>
      <c r="BS161" s="449"/>
      <c r="BT161" s="449"/>
      <c r="BU161" s="449"/>
      <c r="BV161" s="449"/>
      <c r="BW161" s="450"/>
      <c r="BX161" s="69"/>
    </row>
    <row r="162" spans="1:76" ht="15" customHeight="1">
      <c r="A162" s="173"/>
      <c r="B162" s="174"/>
      <c r="C162" s="175"/>
      <c r="D162" s="182"/>
      <c r="E162" s="183"/>
      <c r="F162" s="183"/>
      <c r="G162" s="183"/>
      <c r="H162" s="184"/>
      <c r="I162" s="174"/>
      <c r="J162" s="175"/>
      <c r="K162" s="176" t="str">
        <f t="shared" si="15"/>
        <v/>
      </c>
      <c r="L162" s="177"/>
      <c r="M162" s="177"/>
      <c r="N162" s="177"/>
      <c r="O162" s="177"/>
      <c r="P162" s="177"/>
      <c r="Q162" s="178"/>
      <c r="R162" s="199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1"/>
      <c r="AH162" s="33" t="str">
        <f t="shared" si="19"/>
        <v/>
      </c>
      <c r="AI162" s="33">
        <v>2</v>
      </c>
      <c r="AJ162" s="33" t="str">
        <f t="shared" si="20"/>
        <v/>
      </c>
      <c r="AK162" s="33">
        <v>6</v>
      </c>
      <c r="AL162" s="51" t="str">
        <f t="shared" si="18"/>
        <v/>
      </c>
      <c r="AP162" s="68"/>
      <c r="AQ162" s="173"/>
      <c r="AR162" s="145"/>
      <c r="AS162" s="146"/>
      <c r="AT162" s="208"/>
      <c r="AU162" s="209"/>
      <c r="AV162" s="209"/>
      <c r="AW162" s="209"/>
      <c r="AX162" s="210"/>
      <c r="AY162" s="214"/>
      <c r="AZ162" s="215"/>
      <c r="BA162" s="176"/>
      <c r="BB162" s="177"/>
      <c r="BC162" s="177"/>
      <c r="BD162" s="177"/>
      <c r="BE162" s="177"/>
      <c r="BF162" s="177"/>
      <c r="BG162" s="178"/>
      <c r="BH162" s="448"/>
      <c r="BI162" s="449"/>
      <c r="BJ162" s="449"/>
      <c r="BK162" s="449"/>
      <c r="BL162" s="449"/>
      <c r="BM162" s="449"/>
      <c r="BN162" s="449"/>
      <c r="BO162" s="449"/>
      <c r="BP162" s="449"/>
      <c r="BQ162" s="449"/>
      <c r="BR162" s="449"/>
      <c r="BS162" s="449"/>
      <c r="BT162" s="449"/>
      <c r="BU162" s="449"/>
      <c r="BV162" s="449"/>
      <c r="BW162" s="450"/>
      <c r="BX162" s="69"/>
    </row>
    <row r="163" spans="1:76" ht="15" customHeight="1">
      <c r="A163" s="173"/>
      <c r="B163" s="174"/>
      <c r="C163" s="175"/>
      <c r="D163" s="182"/>
      <c r="E163" s="183"/>
      <c r="F163" s="183"/>
      <c r="G163" s="183"/>
      <c r="H163" s="184"/>
      <c r="I163" s="174"/>
      <c r="J163" s="175"/>
      <c r="K163" s="176" t="str">
        <f t="shared" si="15"/>
        <v/>
      </c>
      <c r="L163" s="177"/>
      <c r="M163" s="177"/>
      <c r="N163" s="177"/>
      <c r="O163" s="177"/>
      <c r="P163" s="177"/>
      <c r="Q163" s="178"/>
      <c r="R163" s="202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4"/>
      <c r="AH163" s="33" t="str">
        <f t="shared" si="19"/>
        <v/>
      </c>
      <c r="AI163" s="33">
        <v>2</v>
      </c>
      <c r="AJ163" s="33" t="str">
        <f t="shared" si="20"/>
        <v/>
      </c>
      <c r="AK163" s="33">
        <v>7</v>
      </c>
      <c r="AL163" s="51" t="str">
        <f t="shared" si="18"/>
        <v/>
      </c>
      <c r="AP163" s="68"/>
      <c r="AQ163" s="173"/>
      <c r="AR163" s="147"/>
      <c r="AS163" s="148"/>
      <c r="AT163" s="211"/>
      <c r="AU163" s="212"/>
      <c r="AV163" s="212"/>
      <c r="AW163" s="212"/>
      <c r="AX163" s="213"/>
      <c r="AY163" s="214"/>
      <c r="AZ163" s="215"/>
      <c r="BA163" s="176"/>
      <c r="BB163" s="177"/>
      <c r="BC163" s="177"/>
      <c r="BD163" s="177"/>
      <c r="BE163" s="177"/>
      <c r="BF163" s="177"/>
      <c r="BG163" s="178"/>
      <c r="BH163" s="451"/>
      <c r="BI163" s="452"/>
      <c r="BJ163" s="452"/>
      <c r="BK163" s="452"/>
      <c r="BL163" s="452"/>
      <c r="BM163" s="452"/>
      <c r="BN163" s="452"/>
      <c r="BO163" s="452"/>
      <c r="BP163" s="452"/>
      <c r="BQ163" s="452"/>
      <c r="BR163" s="452"/>
      <c r="BS163" s="452"/>
      <c r="BT163" s="452"/>
      <c r="BU163" s="452"/>
      <c r="BV163" s="452"/>
      <c r="BW163" s="453"/>
      <c r="BX163" s="69"/>
    </row>
    <row r="164" spans="1:76" ht="15" customHeight="1">
      <c r="A164" s="173" t="s">
        <v>16</v>
      </c>
      <c r="B164" s="174"/>
      <c r="C164" s="175"/>
      <c r="D164" s="182" t="str">
        <f>IF(ISERROR(LOOKUP(B164,$A$52:$B$144,$C$52:$C$144)),"",LOOKUP(B164,$A$52:$B$144,$C$52:$C$144))</f>
        <v/>
      </c>
      <c r="E164" s="183"/>
      <c r="F164" s="183"/>
      <c r="G164" s="183"/>
      <c r="H164" s="184"/>
      <c r="I164" s="174"/>
      <c r="J164" s="175"/>
      <c r="K164" s="176" t="str">
        <f t="shared" si="15"/>
        <v/>
      </c>
      <c r="L164" s="177"/>
      <c r="M164" s="177"/>
      <c r="N164" s="177"/>
      <c r="O164" s="177"/>
      <c r="P164" s="177"/>
      <c r="Q164" s="178"/>
      <c r="R164" s="196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8"/>
      <c r="AH164" s="33" t="str">
        <f t="shared" ref="AH164:AH170" si="21">IF(OR($B$164="",I164=""),"",$B$164*1000+I164)</f>
        <v/>
      </c>
      <c r="AI164" s="33">
        <v>3</v>
      </c>
      <c r="AJ164" s="33" t="str">
        <f>IF($B$164="","",$B$164)</f>
        <v/>
      </c>
      <c r="AK164" s="33">
        <v>1</v>
      </c>
      <c r="AL164" s="51" t="str">
        <f t="shared" si="18"/>
        <v/>
      </c>
      <c r="AP164" s="68"/>
      <c r="AQ164" s="173" t="s">
        <v>16</v>
      </c>
      <c r="AR164" s="143">
        <v>8</v>
      </c>
      <c r="AS164" s="144"/>
      <c r="AT164" s="205" t="s">
        <v>449</v>
      </c>
      <c r="AU164" s="206"/>
      <c r="AV164" s="206"/>
      <c r="AW164" s="206"/>
      <c r="AX164" s="207"/>
      <c r="AY164" s="214">
        <v>1</v>
      </c>
      <c r="AZ164" s="215"/>
      <c r="BA164" s="176" t="s">
        <v>461</v>
      </c>
      <c r="BB164" s="177"/>
      <c r="BC164" s="177"/>
      <c r="BD164" s="177"/>
      <c r="BE164" s="177"/>
      <c r="BF164" s="177"/>
      <c r="BG164" s="178"/>
      <c r="BH164" s="445" t="s">
        <v>462</v>
      </c>
      <c r="BI164" s="446"/>
      <c r="BJ164" s="446"/>
      <c r="BK164" s="446"/>
      <c r="BL164" s="446"/>
      <c r="BM164" s="446"/>
      <c r="BN164" s="446"/>
      <c r="BO164" s="446"/>
      <c r="BP164" s="446"/>
      <c r="BQ164" s="446"/>
      <c r="BR164" s="446"/>
      <c r="BS164" s="446"/>
      <c r="BT164" s="446"/>
      <c r="BU164" s="446"/>
      <c r="BV164" s="446"/>
      <c r="BW164" s="447"/>
      <c r="BX164" s="69"/>
    </row>
    <row r="165" spans="1:76" ht="15" customHeight="1">
      <c r="A165" s="173"/>
      <c r="B165" s="174"/>
      <c r="C165" s="175"/>
      <c r="D165" s="182"/>
      <c r="E165" s="183"/>
      <c r="F165" s="183"/>
      <c r="G165" s="183"/>
      <c r="H165" s="184"/>
      <c r="I165" s="174"/>
      <c r="J165" s="175"/>
      <c r="K165" s="176" t="str">
        <f t="shared" si="15"/>
        <v/>
      </c>
      <c r="L165" s="177"/>
      <c r="M165" s="177"/>
      <c r="N165" s="177"/>
      <c r="O165" s="177"/>
      <c r="P165" s="177"/>
      <c r="Q165" s="178"/>
      <c r="R165" s="199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1"/>
      <c r="AH165" s="33" t="str">
        <f t="shared" si="21"/>
        <v/>
      </c>
      <c r="AI165" s="33">
        <v>3</v>
      </c>
      <c r="AJ165" s="33" t="str">
        <f t="shared" ref="AJ165:AJ170" si="22">IF($B$164="","",$B$164)</f>
        <v/>
      </c>
      <c r="AK165" s="33">
        <v>2</v>
      </c>
      <c r="AL165" s="51" t="str">
        <f t="shared" si="18"/>
        <v/>
      </c>
      <c r="AP165" s="68"/>
      <c r="AQ165" s="173"/>
      <c r="AR165" s="145"/>
      <c r="AS165" s="146"/>
      <c r="AT165" s="208"/>
      <c r="AU165" s="209"/>
      <c r="AV165" s="209"/>
      <c r="AW165" s="209"/>
      <c r="AX165" s="210"/>
      <c r="AY165" s="454"/>
      <c r="AZ165" s="455"/>
      <c r="BA165" s="456"/>
      <c r="BB165" s="457"/>
      <c r="BC165" s="457"/>
      <c r="BD165" s="457"/>
      <c r="BE165" s="457"/>
      <c r="BF165" s="457"/>
      <c r="BG165" s="458"/>
      <c r="BH165" s="448"/>
      <c r="BI165" s="449"/>
      <c r="BJ165" s="449"/>
      <c r="BK165" s="449"/>
      <c r="BL165" s="449"/>
      <c r="BM165" s="449"/>
      <c r="BN165" s="449"/>
      <c r="BO165" s="449"/>
      <c r="BP165" s="449"/>
      <c r="BQ165" s="449"/>
      <c r="BR165" s="449"/>
      <c r="BS165" s="449"/>
      <c r="BT165" s="449"/>
      <c r="BU165" s="449"/>
      <c r="BV165" s="449"/>
      <c r="BW165" s="450"/>
      <c r="BX165" s="69"/>
    </row>
    <row r="166" spans="1:76" ht="15" customHeight="1">
      <c r="A166" s="173"/>
      <c r="B166" s="174"/>
      <c r="C166" s="175"/>
      <c r="D166" s="182"/>
      <c r="E166" s="183"/>
      <c r="F166" s="183"/>
      <c r="G166" s="183"/>
      <c r="H166" s="184"/>
      <c r="I166" s="174"/>
      <c r="J166" s="175"/>
      <c r="K166" s="176" t="str">
        <f t="shared" si="15"/>
        <v/>
      </c>
      <c r="L166" s="177"/>
      <c r="M166" s="177"/>
      <c r="N166" s="177"/>
      <c r="O166" s="177"/>
      <c r="P166" s="177"/>
      <c r="Q166" s="178"/>
      <c r="R166" s="199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1"/>
      <c r="AH166" s="33" t="str">
        <f t="shared" si="21"/>
        <v/>
      </c>
      <c r="AI166" s="33">
        <v>3</v>
      </c>
      <c r="AJ166" s="33" t="str">
        <f t="shared" si="22"/>
        <v/>
      </c>
      <c r="AK166" s="33">
        <v>3</v>
      </c>
      <c r="AL166" s="51" t="str">
        <f t="shared" si="18"/>
        <v/>
      </c>
      <c r="AP166" s="68"/>
      <c r="AQ166" s="173"/>
      <c r="AR166" s="145"/>
      <c r="AS166" s="146"/>
      <c r="AT166" s="208"/>
      <c r="AU166" s="209"/>
      <c r="AV166" s="209"/>
      <c r="AW166" s="209"/>
      <c r="AX166" s="210"/>
      <c r="AY166" s="214"/>
      <c r="AZ166" s="215"/>
      <c r="BA166" s="176"/>
      <c r="BB166" s="177"/>
      <c r="BC166" s="177"/>
      <c r="BD166" s="177"/>
      <c r="BE166" s="177"/>
      <c r="BF166" s="177"/>
      <c r="BG166" s="178"/>
      <c r="BH166" s="448"/>
      <c r="BI166" s="449"/>
      <c r="BJ166" s="449"/>
      <c r="BK166" s="449"/>
      <c r="BL166" s="449"/>
      <c r="BM166" s="449"/>
      <c r="BN166" s="449"/>
      <c r="BO166" s="449"/>
      <c r="BP166" s="449"/>
      <c r="BQ166" s="449"/>
      <c r="BR166" s="449"/>
      <c r="BS166" s="449"/>
      <c r="BT166" s="449"/>
      <c r="BU166" s="449"/>
      <c r="BV166" s="449"/>
      <c r="BW166" s="450"/>
      <c r="BX166" s="69"/>
    </row>
    <row r="167" spans="1:76" ht="15" customHeight="1">
      <c r="A167" s="173"/>
      <c r="B167" s="174"/>
      <c r="C167" s="175"/>
      <c r="D167" s="182"/>
      <c r="E167" s="183"/>
      <c r="F167" s="183"/>
      <c r="G167" s="183"/>
      <c r="H167" s="184"/>
      <c r="I167" s="174"/>
      <c r="J167" s="175"/>
      <c r="K167" s="176" t="str">
        <f t="shared" si="15"/>
        <v/>
      </c>
      <c r="L167" s="177"/>
      <c r="M167" s="177"/>
      <c r="N167" s="177"/>
      <c r="O167" s="177"/>
      <c r="P167" s="177"/>
      <c r="Q167" s="178"/>
      <c r="R167" s="199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1"/>
      <c r="AH167" s="33" t="str">
        <f t="shared" si="21"/>
        <v/>
      </c>
      <c r="AI167" s="33">
        <v>3</v>
      </c>
      <c r="AJ167" s="33" t="str">
        <f t="shared" si="22"/>
        <v/>
      </c>
      <c r="AK167" s="33">
        <v>4</v>
      </c>
      <c r="AL167" s="51" t="str">
        <f t="shared" si="18"/>
        <v/>
      </c>
      <c r="AP167" s="68"/>
      <c r="AQ167" s="173"/>
      <c r="AR167" s="145"/>
      <c r="AS167" s="146"/>
      <c r="AT167" s="208"/>
      <c r="AU167" s="209"/>
      <c r="AV167" s="209"/>
      <c r="AW167" s="209"/>
      <c r="AX167" s="210"/>
      <c r="AY167" s="214"/>
      <c r="AZ167" s="215"/>
      <c r="BA167" s="176"/>
      <c r="BB167" s="177"/>
      <c r="BC167" s="177"/>
      <c r="BD167" s="177"/>
      <c r="BE167" s="177"/>
      <c r="BF167" s="177"/>
      <c r="BG167" s="178"/>
      <c r="BH167" s="448"/>
      <c r="BI167" s="449"/>
      <c r="BJ167" s="449"/>
      <c r="BK167" s="449"/>
      <c r="BL167" s="449"/>
      <c r="BM167" s="449"/>
      <c r="BN167" s="449"/>
      <c r="BO167" s="449"/>
      <c r="BP167" s="449"/>
      <c r="BQ167" s="449"/>
      <c r="BR167" s="449"/>
      <c r="BS167" s="449"/>
      <c r="BT167" s="449"/>
      <c r="BU167" s="449"/>
      <c r="BV167" s="449"/>
      <c r="BW167" s="450"/>
      <c r="BX167" s="69"/>
    </row>
    <row r="168" spans="1:76" ht="15" customHeight="1">
      <c r="A168" s="173"/>
      <c r="B168" s="174"/>
      <c r="C168" s="175"/>
      <c r="D168" s="182"/>
      <c r="E168" s="183"/>
      <c r="F168" s="183"/>
      <c r="G168" s="183"/>
      <c r="H168" s="184"/>
      <c r="I168" s="174"/>
      <c r="J168" s="175"/>
      <c r="K168" s="176" t="str">
        <f t="shared" si="15"/>
        <v/>
      </c>
      <c r="L168" s="177"/>
      <c r="M168" s="177"/>
      <c r="N168" s="177"/>
      <c r="O168" s="177"/>
      <c r="P168" s="177"/>
      <c r="Q168" s="178"/>
      <c r="R168" s="199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1"/>
      <c r="AH168" s="33" t="str">
        <f t="shared" si="21"/>
        <v/>
      </c>
      <c r="AI168" s="33">
        <v>3</v>
      </c>
      <c r="AJ168" s="33" t="str">
        <f t="shared" si="22"/>
        <v/>
      </c>
      <c r="AK168" s="33">
        <v>5</v>
      </c>
      <c r="AL168" s="51" t="str">
        <f t="shared" si="18"/>
        <v/>
      </c>
      <c r="AP168" s="68"/>
      <c r="AQ168" s="173"/>
      <c r="AR168" s="145"/>
      <c r="AS168" s="146"/>
      <c r="AT168" s="208"/>
      <c r="AU168" s="209"/>
      <c r="AV168" s="209"/>
      <c r="AW168" s="209"/>
      <c r="AX168" s="210"/>
      <c r="AY168" s="214"/>
      <c r="AZ168" s="215"/>
      <c r="BA168" s="176"/>
      <c r="BB168" s="177"/>
      <c r="BC168" s="177"/>
      <c r="BD168" s="177"/>
      <c r="BE168" s="177"/>
      <c r="BF168" s="177"/>
      <c r="BG168" s="178"/>
      <c r="BH168" s="448"/>
      <c r="BI168" s="449"/>
      <c r="BJ168" s="449"/>
      <c r="BK168" s="449"/>
      <c r="BL168" s="449"/>
      <c r="BM168" s="449"/>
      <c r="BN168" s="449"/>
      <c r="BO168" s="449"/>
      <c r="BP168" s="449"/>
      <c r="BQ168" s="449"/>
      <c r="BR168" s="449"/>
      <c r="BS168" s="449"/>
      <c r="BT168" s="449"/>
      <c r="BU168" s="449"/>
      <c r="BV168" s="449"/>
      <c r="BW168" s="450"/>
      <c r="BX168" s="69"/>
    </row>
    <row r="169" spans="1:76" ht="15" customHeight="1">
      <c r="A169" s="173"/>
      <c r="B169" s="174"/>
      <c r="C169" s="175"/>
      <c r="D169" s="182"/>
      <c r="E169" s="183"/>
      <c r="F169" s="183"/>
      <c r="G169" s="183"/>
      <c r="H169" s="184"/>
      <c r="I169" s="174"/>
      <c r="J169" s="175"/>
      <c r="K169" s="176" t="str">
        <f t="shared" si="15"/>
        <v/>
      </c>
      <c r="L169" s="177"/>
      <c r="M169" s="177"/>
      <c r="N169" s="177"/>
      <c r="O169" s="177"/>
      <c r="P169" s="177"/>
      <c r="Q169" s="178"/>
      <c r="R169" s="199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1"/>
      <c r="AH169" s="33" t="str">
        <f t="shared" si="21"/>
        <v/>
      </c>
      <c r="AI169" s="33">
        <v>3</v>
      </c>
      <c r="AJ169" s="33" t="str">
        <f t="shared" si="22"/>
        <v/>
      </c>
      <c r="AK169" s="33">
        <v>6</v>
      </c>
      <c r="AL169" s="51" t="str">
        <f t="shared" si="18"/>
        <v/>
      </c>
      <c r="AP169" s="68"/>
      <c r="AQ169" s="173"/>
      <c r="AR169" s="145"/>
      <c r="AS169" s="146"/>
      <c r="AT169" s="208"/>
      <c r="AU169" s="209"/>
      <c r="AV169" s="209"/>
      <c r="AW169" s="209"/>
      <c r="AX169" s="210"/>
      <c r="AY169" s="214"/>
      <c r="AZ169" s="215"/>
      <c r="BA169" s="176"/>
      <c r="BB169" s="177"/>
      <c r="BC169" s="177"/>
      <c r="BD169" s="177"/>
      <c r="BE169" s="177"/>
      <c r="BF169" s="177"/>
      <c r="BG169" s="178"/>
      <c r="BH169" s="448"/>
      <c r="BI169" s="449"/>
      <c r="BJ169" s="449"/>
      <c r="BK169" s="449"/>
      <c r="BL169" s="449"/>
      <c r="BM169" s="449"/>
      <c r="BN169" s="449"/>
      <c r="BO169" s="449"/>
      <c r="BP169" s="449"/>
      <c r="BQ169" s="449"/>
      <c r="BR169" s="449"/>
      <c r="BS169" s="449"/>
      <c r="BT169" s="449"/>
      <c r="BU169" s="449"/>
      <c r="BV169" s="449"/>
      <c r="BW169" s="450"/>
      <c r="BX169" s="69"/>
    </row>
    <row r="170" spans="1:76" ht="15" customHeight="1">
      <c r="A170" s="173"/>
      <c r="B170" s="174"/>
      <c r="C170" s="175"/>
      <c r="D170" s="182"/>
      <c r="E170" s="183"/>
      <c r="F170" s="183"/>
      <c r="G170" s="183"/>
      <c r="H170" s="184"/>
      <c r="I170" s="174"/>
      <c r="J170" s="175"/>
      <c r="K170" s="176" t="str">
        <f t="shared" si="15"/>
        <v/>
      </c>
      <c r="L170" s="177"/>
      <c r="M170" s="177"/>
      <c r="N170" s="177"/>
      <c r="O170" s="177"/>
      <c r="P170" s="177"/>
      <c r="Q170" s="178"/>
      <c r="R170" s="202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4"/>
      <c r="AH170" s="33" t="str">
        <f t="shared" si="21"/>
        <v/>
      </c>
      <c r="AI170" s="33">
        <v>3</v>
      </c>
      <c r="AJ170" s="33" t="str">
        <f t="shared" si="22"/>
        <v/>
      </c>
      <c r="AK170" s="33">
        <v>7</v>
      </c>
      <c r="AL170" s="51" t="str">
        <f t="shared" si="18"/>
        <v/>
      </c>
      <c r="AP170" s="68"/>
      <c r="AQ170" s="173"/>
      <c r="AR170" s="147"/>
      <c r="AS170" s="148"/>
      <c r="AT170" s="211"/>
      <c r="AU170" s="212"/>
      <c r="AV170" s="212"/>
      <c r="AW170" s="212"/>
      <c r="AX170" s="213"/>
      <c r="AY170" s="214"/>
      <c r="AZ170" s="215"/>
      <c r="BA170" s="176"/>
      <c r="BB170" s="177"/>
      <c r="BC170" s="177"/>
      <c r="BD170" s="177"/>
      <c r="BE170" s="177"/>
      <c r="BF170" s="177"/>
      <c r="BG170" s="178"/>
      <c r="BH170" s="451"/>
      <c r="BI170" s="452"/>
      <c r="BJ170" s="452"/>
      <c r="BK170" s="452"/>
      <c r="BL170" s="452"/>
      <c r="BM170" s="452"/>
      <c r="BN170" s="452"/>
      <c r="BO170" s="452"/>
      <c r="BP170" s="452"/>
      <c r="BQ170" s="452"/>
      <c r="BR170" s="452"/>
      <c r="BS170" s="452"/>
      <c r="BT170" s="452"/>
      <c r="BU170" s="452"/>
      <c r="BV170" s="452"/>
      <c r="BW170" s="453"/>
      <c r="BX170" s="69"/>
    </row>
    <row r="171" spans="1:76" ht="13.5" customHeight="1">
      <c r="AP171" s="68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W171" s="57"/>
      <c r="BX171" s="69"/>
    </row>
    <row r="172" spans="1:76" s="3" customFormat="1" ht="15" customHeight="1">
      <c r="A172" s="3" t="s">
        <v>11</v>
      </c>
      <c r="B172" s="3">
        <v>1</v>
      </c>
      <c r="C172" s="3" t="s">
        <v>20</v>
      </c>
      <c r="AP172" s="71"/>
      <c r="AQ172" s="58" t="s">
        <v>11</v>
      </c>
      <c r="AR172" s="58">
        <v>1</v>
      </c>
      <c r="AS172" s="58" t="s">
        <v>20</v>
      </c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72"/>
    </row>
    <row r="173" spans="1:76" s="3" customFormat="1" ht="15" customHeight="1">
      <c r="B173" s="3">
        <v>2</v>
      </c>
      <c r="C173" s="3" t="s">
        <v>12</v>
      </c>
      <c r="AP173" s="71"/>
      <c r="AQ173" s="58"/>
      <c r="AR173" s="58">
        <v>2</v>
      </c>
      <c r="AS173" s="58" t="s">
        <v>12</v>
      </c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72"/>
    </row>
    <row r="174" spans="1:76" s="3" customFormat="1" ht="15" customHeight="1">
      <c r="B174" s="3">
        <v>3</v>
      </c>
      <c r="C174" s="3" t="s">
        <v>180</v>
      </c>
      <c r="AP174" s="71"/>
      <c r="AQ174" s="58"/>
      <c r="AR174" s="58">
        <v>3</v>
      </c>
      <c r="AS174" s="58" t="s">
        <v>180</v>
      </c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72"/>
    </row>
    <row r="175" spans="1:76" s="3" customFormat="1" ht="15" customHeight="1">
      <c r="AP175" s="71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72"/>
    </row>
    <row r="176" spans="1:76" s="3" customFormat="1" ht="15" customHeight="1">
      <c r="A176" s="5" t="s">
        <v>455</v>
      </c>
      <c r="AA176" s="168" t="s">
        <v>249</v>
      </c>
      <c r="AB176" s="112"/>
      <c r="AC176" s="112"/>
      <c r="AD176" s="112"/>
      <c r="AE176" s="112"/>
      <c r="AF176" s="112"/>
      <c r="AG176" s="113"/>
      <c r="AP176" s="71"/>
      <c r="AQ176" s="139" t="s">
        <v>455</v>
      </c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168" t="s">
        <v>249</v>
      </c>
      <c r="BR176" s="112"/>
      <c r="BS176" s="112"/>
      <c r="BT176" s="112"/>
      <c r="BU176" s="112"/>
      <c r="BV176" s="112"/>
      <c r="BW176" s="113"/>
      <c r="BX176" s="72"/>
    </row>
    <row r="177" spans="1:76" s="3" customFormat="1" ht="15" customHeight="1">
      <c r="A177" s="5" t="s">
        <v>30</v>
      </c>
      <c r="AA177" s="169"/>
      <c r="AB177" s="63"/>
      <c r="AC177" s="63"/>
      <c r="AD177" s="63"/>
      <c r="AE177" s="63"/>
      <c r="AF177" s="63"/>
      <c r="AG177" s="119"/>
      <c r="AP177" s="71"/>
      <c r="AQ177" s="139" t="s">
        <v>30</v>
      </c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169"/>
      <c r="BR177" s="63"/>
      <c r="BS177" s="63"/>
      <c r="BT177" s="63"/>
      <c r="BU177" s="63"/>
      <c r="BV177" s="63"/>
      <c r="BW177" s="119"/>
      <c r="BX177" s="72"/>
    </row>
    <row r="178" spans="1:76" s="3" customFormat="1" ht="15" customHeight="1">
      <c r="AA178" s="169"/>
      <c r="AB178" s="63"/>
      <c r="AC178" s="63"/>
      <c r="AD178" s="63"/>
      <c r="AE178" s="63"/>
      <c r="AF178" s="63"/>
      <c r="AG178" s="119"/>
      <c r="AP178" s="71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169"/>
      <c r="BR178" s="63"/>
      <c r="BS178" s="63"/>
      <c r="BT178" s="63"/>
      <c r="BU178" s="63"/>
      <c r="BV178" s="63"/>
      <c r="BW178" s="119"/>
      <c r="BX178" s="72"/>
    </row>
    <row r="179" spans="1:76" s="3" customFormat="1" ht="15" customHeight="1">
      <c r="AA179" s="169"/>
      <c r="AB179" s="63"/>
      <c r="AC179" s="63"/>
      <c r="AD179" s="63"/>
      <c r="AE179" s="63"/>
      <c r="AF179" s="63"/>
      <c r="AG179" s="119"/>
      <c r="AP179" s="71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169"/>
      <c r="BR179" s="63"/>
      <c r="BS179" s="63"/>
      <c r="BT179" s="63"/>
      <c r="BU179" s="63"/>
      <c r="BV179" s="63"/>
      <c r="BW179" s="119"/>
      <c r="BX179" s="72"/>
    </row>
    <row r="180" spans="1:76" s="3" customFormat="1" ht="15" customHeight="1">
      <c r="AA180" s="169"/>
      <c r="AB180" s="63"/>
      <c r="AC180" s="63"/>
      <c r="AD180" s="63"/>
      <c r="AE180" s="63"/>
      <c r="AF180" s="63"/>
      <c r="AG180" s="119"/>
      <c r="AP180" s="71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169"/>
      <c r="BR180" s="63"/>
      <c r="BS180" s="63"/>
      <c r="BT180" s="63"/>
      <c r="BU180" s="63"/>
      <c r="BV180" s="63"/>
      <c r="BW180" s="119"/>
      <c r="BX180" s="72"/>
    </row>
    <row r="181" spans="1:76" s="3" customFormat="1" ht="15" customHeight="1">
      <c r="AA181" s="170"/>
      <c r="AB181" s="120"/>
      <c r="AC181" s="120"/>
      <c r="AD181" s="120"/>
      <c r="AE181" s="120"/>
      <c r="AF181" s="120"/>
      <c r="AG181" s="121"/>
      <c r="AP181" s="71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170"/>
      <c r="BR181" s="120"/>
      <c r="BS181" s="120"/>
      <c r="BT181" s="120"/>
      <c r="BU181" s="120"/>
      <c r="BV181" s="120"/>
      <c r="BW181" s="121"/>
      <c r="BX181" s="72"/>
    </row>
    <row r="182" spans="1:76" s="3" customFormat="1" ht="15" customHeight="1" thickBot="1">
      <c r="AP182" s="89"/>
      <c r="AQ182" s="140"/>
      <c r="AR182" s="140"/>
      <c r="AS182" s="140"/>
      <c r="AT182" s="140"/>
      <c r="AU182" s="140"/>
      <c r="AV182" s="140"/>
      <c r="AW182" s="140"/>
      <c r="AX182" s="140"/>
      <c r="AY182" s="140"/>
      <c r="AZ182" s="140"/>
      <c r="BA182" s="140"/>
      <c r="BB182" s="140"/>
      <c r="BC182" s="140"/>
      <c r="BD182" s="140"/>
      <c r="BE182" s="140"/>
      <c r="BF182" s="140"/>
      <c r="BG182" s="140"/>
      <c r="BH182" s="140"/>
      <c r="BI182" s="140"/>
      <c r="BJ182" s="140"/>
      <c r="BK182" s="140"/>
      <c r="BL182" s="140"/>
      <c r="BM182" s="140"/>
      <c r="BN182" s="140"/>
      <c r="BO182" s="140"/>
      <c r="BP182" s="140"/>
      <c r="BQ182" s="140"/>
      <c r="BR182" s="140"/>
      <c r="BS182" s="140"/>
      <c r="BT182" s="140"/>
      <c r="BU182" s="140"/>
      <c r="BV182" s="140"/>
      <c r="BW182" s="140"/>
      <c r="BX182" s="90"/>
    </row>
    <row r="183" spans="1:76" s="3" customFormat="1" ht="15" customHeight="1"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91"/>
      <c r="BV183" s="91"/>
      <c r="BW183" s="91"/>
      <c r="BX183" s="91"/>
    </row>
    <row r="184" spans="1:76" s="3" customFormat="1" ht="15" customHeight="1"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91"/>
      <c r="BR184" s="91"/>
      <c r="BS184" s="91"/>
      <c r="BT184" s="91"/>
      <c r="BU184" s="91"/>
      <c r="BV184" s="91"/>
      <c r="BW184" s="91"/>
      <c r="BX184" s="91"/>
    </row>
    <row r="185" spans="1:76" s="3" customFormat="1" ht="15" customHeight="1"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91"/>
      <c r="BR185" s="91"/>
      <c r="BS185" s="91"/>
      <c r="BT185" s="91"/>
      <c r="BU185" s="91"/>
      <c r="BV185" s="91"/>
      <c r="BW185" s="91"/>
      <c r="BX185" s="91"/>
    </row>
    <row r="186" spans="1:76" s="3" customFormat="1" ht="15" customHeight="1"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91"/>
      <c r="BR186" s="91"/>
      <c r="BS186" s="91"/>
      <c r="BT186" s="91"/>
      <c r="BU186" s="91"/>
      <c r="BV186" s="91"/>
      <c r="BW186" s="91"/>
      <c r="BX186" s="91"/>
    </row>
    <row r="187" spans="1:76" s="3" customFormat="1" ht="15" customHeight="1"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91"/>
      <c r="BR187" s="91"/>
      <c r="BS187" s="91"/>
      <c r="BT187" s="91"/>
      <c r="BU187" s="91"/>
      <c r="BV187" s="91"/>
      <c r="BW187" s="91"/>
      <c r="BX187" s="91"/>
    </row>
    <row r="188" spans="1:76" s="3" customFormat="1" ht="15" customHeight="1"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91"/>
      <c r="BR188" s="91"/>
      <c r="BS188" s="91"/>
      <c r="BT188" s="91"/>
      <c r="BU188" s="91"/>
      <c r="BV188" s="91"/>
      <c r="BW188" s="91"/>
      <c r="BX188" s="91"/>
    </row>
    <row r="189" spans="1:76" s="3" customFormat="1" ht="15" customHeight="1"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1"/>
      <c r="BG189" s="91"/>
      <c r="BH189" s="91"/>
      <c r="BI189" s="91"/>
      <c r="BJ189" s="91"/>
      <c r="BK189" s="91"/>
      <c r="BL189" s="91"/>
      <c r="BM189" s="91"/>
      <c r="BN189" s="91"/>
      <c r="BO189" s="91"/>
      <c r="BP189" s="91"/>
      <c r="BQ189" s="91"/>
      <c r="BR189" s="91"/>
      <c r="BS189" s="91"/>
      <c r="BT189" s="91"/>
      <c r="BU189" s="91"/>
      <c r="BV189" s="91"/>
      <c r="BW189" s="91"/>
      <c r="BX189" s="91"/>
    </row>
    <row r="190" spans="1:76" s="3" customFormat="1" ht="15" customHeight="1"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  <c r="BP190" s="91"/>
      <c r="BQ190" s="91"/>
      <c r="BR190" s="91"/>
      <c r="BS190" s="91"/>
      <c r="BT190" s="91"/>
      <c r="BU190" s="91"/>
      <c r="BV190" s="91"/>
      <c r="BW190" s="91"/>
      <c r="BX190" s="91"/>
    </row>
    <row r="191" spans="1:76" s="3" customFormat="1" ht="15" customHeight="1"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  <c r="BP191" s="91"/>
      <c r="BQ191" s="91"/>
      <c r="BR191" s="91"/>
      <c r="BS191" s="91"/>
      <c r="BT191" s="91"/>
      <c r="BU191" s="91"/>
      <c r="BV191" s="91"/>
      <c r="BW191" s="91"/>
      <c r="BX191" s="91"/>
    </row>
    <row r="192" spans="1:76" s="3" customFormat="1" ht="15" customHeight="1"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  <c r="BH192" s="91"/>
      <c r="BI192" s="91"/>
      <c r="BJ192" s="91"/>
      <c r="BK192" s="91"/>
      <c r="BL192" s="91"/>
      <c r="BM192" s="91"/>
      <c r="BN192" s="91"/>
      <c r="BO192" s="91"/>
      <c r="BP192" s="91"/>
      <c r="BQ192" s="91"/>
      <c r="BR192" s="91"/>
      <c r="BS192" s="91"/>
      <c r="BT192" s="91"/>
      <c r="BU192" s="91"/>
      <c r="BV192" s="91"/>
      <c r="BW192" s="91"/>
      <c r="BX192" s="91"/>
    </row>
    <row r="193" spans="26:76" s="3" customFormat="1" ht="15" customHeight="1"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  <c r="BP193" s="91"/>
      <c r="BQ193" s="91"/>
      <c r="BR193" s="91"/>
      <c r="BS193" s="91"/>
      <c r="BT193" s="91"/>
      <c r="BU193" s="91"/>
      <c r="BV193" s="91"/>
      <c r="BW193" s="91"/>
      <c r="BX193" s="91"/>
    </row>
    <row r="194" spans="26:76" s="3" customFormat="1" ht="15" customHeight="1"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</row>
    <row r="195" spans="26:76" s="3" customFormat="1" ht="15" customHeight="1"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  <c r="BH195" s="91"/>
      <c r="BI195" s="91"/>
      <c r="BJ195" s="91"/>
      <c r="BK195" s="91"/>
      <c r="BL195" s="91"/>
      <c r="BM195" s="91"/>
      <c r="BN195" s="91"/>
      <c r="BO195" s="91"/>
      <c r="BP195" s="91"/>
      <c r="BQ195" s="91"/>
      <c r="BR195" s="91"/>
      <c r="BS195" s="91"/>
      <c r="BT195" s="91"/>
      <c r="BU195" s="91"/>
      <c r="BV195" s="91"/>
      <c r="BW195" s="91"/>
      <c r="BX195" s="91"/>
    </row>
    <row r="196" spans="26:76" s="3" customFormat="1" ht="15" customHeight="1"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  <c r="BH196" s="91"/>
      <c r="BI196" s="91"/>
      <c r="BJ196" s="91"/>
      <c r="BK196" s="91"/>
      <c r="BL196" s="91"/>
      <c r="BM196" s="91"/>
      <c r="BN196" s="91"/>
      <c r="BO196" s="91"/>
      <c r="BP196" s="91"/>
      <c r="BQ196" s="91"/>
      <c r="BR196" s="91"/>
      <c r="BS196" s="91"/>
      <c r="BT196" s="91"/>
      <c r="BU196" s="91"/>
      <c r="BV196" s="91"/>
      <c r="BW196" s="91"/>
      <c r="BX196" s="91"/>
    </row>
    <row r="197" spans="26:76" s="3" customFormat="1" ht="15" customHeight="1"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  <c r="BH197" s="91"/>
      <c r="BI197" s="91"/>
      <c r="BJ197" s="91"/>
      <c r="BK197" s="91"/>
      <c r="BL197" s="91"/>
      <c r="BM197" s="91"/>
      <c r="BN197" s="91"/>
      <c r="BO197" s="91"/>
      <c r="BP197" s="91"/>
      <c r="BQ197" s="91"/>
      <c r="BR197" s="91"/>
      <c r="BS197" s="91"/>
      <c r="BT197" s="91"/>
      <c r="BU197" s="91"/>
      <c r="BV197" s="91"/>
      <c r="BW197" s="91"/>
      <c r="BX197" s="91"/>
    </row>
    <row r="198" spans="26:76" s="3" customFormat="1" ht="15" customHeight="1"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  <c r="BP198" s="91"/>
      <c r="BQ198" s="91"/>
      <c r="BR198" s="91"/>
      <c r="BS198" s="91"/>
      <c r="BT198" s="91"/>
      <c r="BU198" s="91"/>
      <c r="BV198" s="91"/>
      <c r="BW198" s="91"/>
      <c r="BX198" s="91"/>
    </row>
    <row r="199" spans="26:76" s="3" customFormat="1" ht="15" customHeight="1"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  <c r="BP199" s="91"/>
      <c r="BQ199" s="91"/>
      <c r="BR199" s="91"/>
      <c r="BS199" s="91"/>
      <c r="BT199" s="91"/>
      <c r="BU199" s="91"/>
      <c r="BV199" s="91"/>
      <c r="BW199" s="91"/>
      <c r="BX199" s="91"/>
    </row>
    <row r="200" spans="26:76" s="3" customFormat="1" ht="15" customHeight="1"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91"/>
      <c r="BG200" s="91"/>
      <c r="BH200" s="91"/>
      <c r="BI200" s="91"/>
      <c r="BJ200" s="91"/>
      <c r="BK200" s="91"/>
      <c r="BL200" s="91"/>
      <c r="BM200" s="91"/>
      <c r="BN200" s="91"/>
      <c r="BO200" s="91"/>
      <c r="BP200" s="91"/>
      <c r="BQ200" s="91"/>
      <c r="BR200" s="91"/>
      <c r="BS200" s="91"/>
      <c r="BT200" s="91"/>
      <c r="BU200" s="91"/>
      <c r="BV200" s="91"/>
      <c r="BW200" s="91"/>
      <c r="BX200" s="91"/>
    </row>
    <row r="201" spans="26:76" s="3" customFormat="1" ht="15" customHeight="1"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  <c r="BF201" s="91"/>
      <c r="BG201" s="91"/>
      <c r="BH201" s="91"/>
      <c r="BI201" s="91"/>
      <c r="BJ201" s="91"/>
      <c r="BK201" s="91"/>
      <c r="BL201" s="91"/>
      <c r="BM201" s="91"/>
      <c r="BN201" s="91"/>
      <c r="BO201" s="91"/>
      <c r="BP201" s="91"/>
      <c r="BQ201" s="91"/>
      <c r="BR201" s="91"/>
      <c r="BS201" s="91"/>
      <c r="BT201" s="91"/>
      <c r="BU201" s="91"/>
      <c r="BV201" s="91"/>
      <c r="BW201" s="91"/>
      <c r="BX201" s="91"/>
    </row>
    <row r="202" spans="26:76" s="5" customFormat="1" ht="15" customHeight="1">
      <c r="Z202" s="1"/>
      <c r="AA202" s="4"/>
      <c r="AB202" s="1"/>
      <c r="AC202" s="1"/>
      <c r="AD202" s="1"/>
      <c r="AE202" s="1"/>
      <c r="AF202" s="1"/>
      <c r="AG202" s="1"/>
      <c r="AP202" s="7"/>
      <c r="AQ202" s="91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92"/>
      <c r="BR202" s="7"/>
      <c r="BS202" s="7"/>
      <c r="BT202" s="7"/>
      <c r="BU202" s="7"/>
      <c r="BV202" s="7"/>
      <c r="BW202" s="7"/>
      <c r="BX202" s="7"/>
    </row>
    <row r="203" spans="26:76" s="5" customFormat="1" ht="15" customHeight="1">
      <c r="Z203" s="6"/>
      <c r="AA203" s="4"/>
      <c r="AB203" s="1"/>
      <c r="AC203" s="1"/>
      <c r="AD203" s="1"/>
      <c r="AE203" s="1"/>
      <c r="AF203" s="1"/>
      <c r="AG203" s="1"/>
      <c r="AP203" s="7"/>
      <c r="AQ203" s="91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93"/>
      <c r="BQ203" s="92"/>
      <c r="BR203" s="7"/>
      <c r="BS203" s="7"/>
      <c r="BT203" s="7"/>
      <c r="BU203" s="7"/>
      <c r="BV203" s="7"/>
      <c r="BW203" s="7"/>
      <c r="BX203" s="7"/>
    </row>
    <row r="204" spans="26:76" s="5" customFormat="1" ht="15" customHeight="1">
      <c r="Z204" s="6"/>
      <c r="AA204" s="4"/>
      <c r="AB204" s="1"/>
      <c r="AC204" s="1"/>
      <c r="AD204" s="1"/>
      <c r="AE204" s="1"/>
      <c r="AF204" s="1"/>
      <c r="AG204" s="1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93"/>
      <c r="BQ204" s="92"/>
      <c r="BR204" s="7"/>
      <c r="BS204" s="7"/>
      <c r="BT204" s="7"/>
      <c r="BU204" s="7"/>
      <c r="BV204" s="7"/>
      <c r="BW204" s="7"/>
      <c r="BX204" s="7"/>
    </row>
    <row r="205" spans="26:76" s="5" customFormat="1" ht="15" customHeight="1">
      <c r="Z205" s="6"/>
      <c r="AA205" s="4"/>
      <c r="AB205" s="1"/>
      <c r="AC205" s="1"/>
      <c r="AD205" s="1"/>
      <c r="AE205" s="1"/>
      <c r="AF205" s="1"/>
      <c r="AG205" s="1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93"/>
      <c r="BQ205" s="92"/>
      <c r="BR205" s="7"/>
      <c r="BS205" s="7"/>
      <c r="BT205" s="7"/>
      <c r="BU205" s="7"/>
      <c r="BV205" s="7"/>
      <c r="BW205" s="7"/>
      <c r="BX205" s="7"/>
    </row>
    <row r="206" spans="26:76" s="5" customFormat="1" ht="15" customHeight="1">
      <c r="Z206" s="6"/>
      <c r="AA206" s="4"/>
      <c r="AB206" s="1"/>
      <c r="AC206" s="1"/>
      <c r="AD206" s="1"/>
      <c r="AE206" s="1"/>
      <c r="AF206" s="1"/>
      <c r="AG206" s="1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93"/>
      <c r="BQ206" s="92"/>
      <c r="BR206" s="7"/>
      <c r="BS206" s="7"/>
      <c r="BT206" s="7"/>
      <c r="BU206" s="7"/>
      <c r="BV206" s="7"/>
      <c r="BW206" s="7"/>
      <c r="BX206" s="7"/>
    </row>
    <row r="207" spans="26:76" s="5" customFormat="1" ht="15" customHeight="1">
      <c r="Z207" s="6"/>
      <c r="AA207" s="4"/>
      <c r="AB207" s="1"/>
      <c r="AC207" s="1"/>
      <c r="AD207" s="1"/>
      <c r="AE207" s="1"/>
      <c r="AF207" s="1"/>
      <c r="AG207" s="1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93"/>
      <c r="BQ207" s="92"/>
      <c r="BR207" s="7"/>
      <c r="BS207" s="7"/>
      <c r="BT207" s="7"/>
      <c r="BU207" s="7"/>
      <c r="BV207" s="7"/>
      <c r="BW207" s="7"/>
      <c r="BX207" s="7"/>
    </row>
    <row r="217" spans="1:21" hidden="1">
      <c r="A217" s="51" t="s">
        <v>201</v>
      </c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</row>
    <row r="218" spans="1:21" s="5" customFormat="1" hidden="1">
      <c r="A218" s="52" t="s">
        <v>31</v>
      </c>
      <c r="B218" s="52"/>
      <c r="C218" s="52"/>
      <c r="D218" s="52"/>
      <c r="E218" s="52"/>
      <c r="F218" s="52">
        <v>1</v>
      </c>
      <c r="G218" s="52" t="s">
        <v>32</v>
      </c>
      <c r="H218" s="52"/>
      <c r="I218" s="52"/>
      <c r="J218" s="52"/>
      <c r="K218" s="52"/>
      <c r="L218" s="52"/>
      <c r="M218" s="52"/>
      <c r="N218" s="52"/>
      <c r="O218" s="52"/>
      <c r="P218" s="52"/>
      <c r="Q218" s="52">
        <v>1</v>
      </c>
      <c r="R218" s="52"/>
      <c r="S218" s="52"/>
      <c r="T218" s="52"/>
      <c r="U218" s="52"/>
    </row>
    <row r="219" spans="1:21" s="5" customFormat="1" hidden="1">
      <c r="A219" s="52"/>
      <c r="B219" s="52"/>
      <c r="C219" s="52"/>
      <c r="D219" s="52"/>
      <c r="E219" s="52"/>
      <c r="F219" s="52">
        <v>2</v>
      </c>
      <c r="G219" s="52" t="s">
        <v>248</v>
      </c>
      <c r="H219" s="52"/>
      <c r="I219" s="52"/>
      <c r="J219" s="52"/>
      <c r="K219" s="52"/>
      <c r="L219" s="52"/>
      <c r="M219" s="52"/>
      <c r="N219" s="52"/>
      <c r="O219" s="52"/>
      <c r="P219" s="52"/>
      <c r="Q219" s="52">
        <v>2</v>
      </c>
      <c r="R219" s="52"/>
      <c r="S219" s="52"/>
      <c r="T219" s="52"/>
      <c r="U219" s="52"/>
    </row>
    <row r="220" spans="1:21" s="5" customFormat="1" hidden="1">
      <c r="A220" s="52"/>
      <c r="B220" s="52"/>
      <c r="C220" s="52"/>
      <c r="D220" s="52"/>
      <c r="E220" s="52"/>
      <c r="F220" s="52" t="s">
        <v>33</v>
      </c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</row>
    <row r="221" spans="1:21" s="5" customFormat="1" hidden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</row>
    <row r="222" spans="1:21" s="5" customFormat="1" hidden="1">
      <c r="A222" s="52" t="s">
        <v>34</v>
      </c>
      <c r="B222" s="52"/>
      <c r="C222" s="52"/>
      <c r="D222" s="52"/>
      <c r="E222" s="52"/>
      <c r="F222" s="52">
        <v>1</v>
      </c>
      <c r="G222" s="52" t="s">
        <v>454</v>
      </c>
      <c r="H222" s="52"/>
      <c r="I222" s="52"/>
      <c r="J222" s="52"/>
      <c r="K222" s="52"/>
      <c r="L222" s="52"/>
      <c r="M222" s="52"/>
      <c r="N222" s="52"/>
      <c r="O222" s="52"/>
      <c r="P222" s="52"/>
      <c r="Q222" s="52">
        <v>1</v>
      </c>
      <c r="R222" s="52"/>
      <c r="S222" s="52"/>
      <c r="T222" s="52"/>
      <c r="U222" s="52"/>
    </row>
    <row r="223" spans="1:21" s="5" customFormat="1" hidden="1">
      <c r="A223" s="52"/>
      <c r="B223" s="52"/>
      <c r="C223" s="52"/>
      <c r="D223" s="52"/>
      <c r="E223" s="52"/>
      <c r="F223" s="52">
        <v>2</v>
      </c>
      <c r="G223" s="52" t="s">
        <v>35</v>
      </c>
      <c r="H223" s="52"/>
      <c r="I223" s="52"/>
      <c r="J223" s="52"/>
      <c r="K223" s="52"/>
      <c r="L223" s="52"/>
      <c r="M223" s="52"/>
      <c r="N223" s="52"/>
      <c r="O223" s="52"/>
      <c r="P223" s="52"/>
      <c r="Q223" s="52">
        <v>3</v>
      </c>
      <c r="R223" s="52"/>
      <c r="S223" s="52"/>
      <c r="T223" s="52"/>
      <c r="U223" s="52"/>
    </row>
    <row r="224" spans="1:21" s="5" customFormat="1" hidden="1">
      <c r="A224" s="52"/>
      <c r="B224" s="52"/>
      <c r="C224" s="52"/>
      <c r="D224" s="52"/>
      <c r="E224" s="52"/>
      <c r="F224" s="52">
        <v>3</v>
      </c>
      <c r="G224" s="52" t="s">
        <v>240</v>
      </c>
      <c r="H224" s="52"/>
      <c r="I224" s="52"/>
      <c r="J224" s="52"/>
      <c r="K224" s="52"/>
      <c r="L224" s="52"/>
      <c r="M224" s="52"/>
      <c r="N224" s="52"/>
      <c r="O224" s="52"/>
      <c r="P224" s="52"/>
      <c r="Q224" s="52">
        <v>5</v>
      </c>
      <c r="R224" s="52"/>
      <c r="S224" s="52"/>
      <c r="T224" s="52"/>
      <c r="U224" s="52"/>
    </row>
    <row r="225" spans="1:35" s="5" customFormat="1" hidden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</row>
    <row r="226" spans="1:35" s="5" customFormat="1" hidden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</row>
    <row r="227" spans="1:35" s="5" customFormat="1" hidden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1:35" s="5" customFormat="1" hidden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1:35" s="5" customFormat="1" hidden="1">
      <c r="A229" s="52" t="s">
        <v>40</v>
      </c>
      <c r="B229" s="52"/>
      <c r="C229" s="52"/>
      <c r="D229" s="52"/>
      <c r="E229" s="52"/>
      <c r="F229" s="52">
        <v>1</v>
      </c>
      <c r="G229" s="53" t="s">
        <v>41</v>
      </c>
      <c r="H229" s="52"/>
      <c r="I229" s="52"/>
      <c r="J229" s="52"/>
      <c r="K229" s="52"/>
      <c r="L229" s="52"/>
      <c r="M229" s="52"/>
      <c r="N229" s="52"/>
      <c r="O229" s="52"/>
      <c r="P229" s="52"/>
      <c r="Q229" s="52">
        <v>1</v>
      </c>
      <c r="R229" s="52"/>
      <c r="S229" s="52" t="s">
        <v>233</v>
      </c>
      <c r="T229" s="52"/>
      <c r="U229" s="52"/>
      <c r="AH229" s="10"/>
      <c r="AI229" s="10"/>
    </row>
    <row r="230" spans="1:35" s="5" customFormat="1" hidden="1">
      <c r="A230" s="52"/>
      <c r="B230" s="52"/>
      <c r="C230" s="52"/>
      <c r="D230" s="52"/>
      <c r="E230" s="52"/>
      <c r="F230" s="52">
        <v>2</v>
      </c>
      <c r="G230" s="53" t="s">
        <v>42</v>
      </c>
      <c r="H230" s="52"/>
      <c r="I230" s="52"/>
      <c r="J230" s="52"/>
      <c r="K230" s="52"/>
      <c r="L230" s="52"/>
      <c r="M230" s="52"/>
      <c r="N230" s="52"/>
      <c r="O230" s="52"/>
      <c r="P230" s="52"/>
      <c r="Q230" s="52">
        <v>2</v>
      </c>
      <c r="R230" s="52"/>
      <c r="S230" s="52" t="s">
        <v>233</v>
      </c>
      <c r="T230" s="52"/>
      <c r="U230" s="52"/>
      <c r="AH230" s="10"/>
      <c r="AI230" s="10"/>
    </row>
    <row r="231" spans="1:35" s="5" customFormat="1" hidden="1">
      <c r="A231" s="52"/>
      <c r="B231" s="52"/>
      <c r="C231" s="52"/>
      <c r="D231" s="52"/>
      <c r="E231" s="52"/>
      <c r="F231" s="52">
        <v>3</v>
      </c>
      <c r="G231" s="53" t="s">
        <v>43</v>
      </c>
      <c r="H231" s="52"/>
      <c r="I231" s="52"/>
      <c r="J231" s="52"/>
      <c r="K231" s="52"/>
      <c r="L231" s="52"/>
      <c r="M231" s="52"/>
      <c r="N231" s="52"/>
      <c r="O231" s="52"/>
      <c r="P231" s="52"/>
      <c r="Q231" s="52">
        <v>3</v>
      </c>
      <c r="R231" s="52"/>
      <c r="S231" s="52" t="s">
        <v>234</v>
      </c>
      <c r="T231" s="52"/>
      <c r="U231" s="52"/>
      <c r="AH231" s="10"/>
      <c r="AI231" s="10"/>
    </row>
    <row r="232" spans="1:35" s="5" customFormat="1" hidden="1">
      <c r="A232" s="52"/>
      <c r="B232" s="52"/>
      <c r="C232" s="52"/>
      <c r="D232" s="52"/>
      <c r="E232" s="52"/>
      <c r="F232" s="52">
        <v>4</v>
      </c>
      <c r="G232" s="53" t="s">
        <v>44</v>
      </c>
      <c r="H232" s="52"/>
      <c r="I232" s="52"/>
      <c r="J232" s="52"/>
      <c r="K232" s="52"/>
      <c r="L232" s="52"/>
      <c r="M232" s="52"/>
      <c r="N232" s="52"/>
      <c r="O232" s="52"/>
      <c r="P232" s="52"/>
      <c r="Q232" s="52">
        <v>4</v>
      </c>
      <c r="R232" s="52"/>
      <c r="S232" s="52" t="s">
        <v>234</v>
      </c>
      <c r="T232" s="52"/>
      <c r="U232" s="52"/>
      <c r="AH232" s="10"/>
      <c r="AI232" s="10"/>
    </row>
    <row r="233" spans="1:35" s="5" customFormat="1" hidden="1">
      <c r="A233" s="52"/>
      <c r="B233" s="52"/>
      <c r="C233" s="52"/>
      <c r="D233" s="52"/>
      <c r="E233" s="52"/>
      <c r="F233" s="52">
        <v>5</v>
      </c>
      <c r="G233" s="53" t="s">
        <v>45</v>
      </c>
      <c r="H233" s="52"/>
      <c r="I233" s="52"/>
      <c r="J233" s="52"/>
      <c r="K233" s="52"/>
      <c r="L233" s="52"/>
      <c r="M233" s="52"/>
      <c r="N233" s="52"/>
      <c r="O233" s="52"/>
      <c r="P233" s="52"/>
      <c r="Q233" s="52">
        <v>5</v>
      </c>
      <c r="R233" s="52"/>
      <c r="S233" s="52" t="s">
        <v>235</v>
      </c>
      <c r="T233" s="52"/>
      <c r="U233" s="52"/>
      <c r="AH233" s="10"/>
      <c r="AI233" s="10"/>
    </row>
    <row r="234" spans="1:35" s="5" customFormat="1" hidden="1">
      <c r="A234" s="52"/>
      <c r="B234" s="52"/>
      <c r="C234" s="52"/>
      <c r="D234" s="52"/>
      <c r="E234" s="52"/>
      <c r="F234" s="52">
        <v>6</v>
      </c>
      <c r="G234" s="53" t="s">
        <v>46</v>
      </c>
      <c r="H234" s="52"/>
      <c r="I234" s="52"/>
      <c r="J234" s="52"/>
      <c r="K234" s="52"/>
      <c r="L234" s="52"/>
      <c r="M234" s="52"/>
      <c r="N234" s="52"/>
      <c r="O234" s="52"/>
      <c r="P234" s="52"/>
      <c r="Q234" s="52">
        <v>6</v>
      </c>
      <c r="R234" s="52"/>
      <c r="S234" s="52" t="s">
        <v>235</v>
      </c>
      <c r="T234" s="52"/>
      <c r="U234" s="52"/>
      <c r="AH234" s="10"/>
      <c r="AI234" s="10"/>
    </row>
    <row r="235" spans="1:35" s="5" customFormat="1" hidden="1">
      <c r="A235" s="52"/>
      <c r="B235" s="52"/>
      <c r="C235" s="52"/>
      <c r="D235" s="52"/>
      <c r="E235" s="52"/>
      <c r="F235" s="52">
        <v>7</v>
      </c>
      <c r="G235" s="53" t="s">
        <v>47</v>
      </c>
      <c r="H235" s="52"/>
      <c r="I235" s="52"/>
      <c r="J235" s="52"/>
      <c r="K235" s="52"/>
      <c r="L235" s="52"/>
      <c r="M235" s="52"/>
      <c r="N235" s="52"/>
      <c r="O235" s="52"/>
      <c r="P235" s="52"/>
      <c r="Q235" s="52">
        <v>7</v>
      </c>
      <c r="R235" s="52"/>
      <c r="S235" s="52" t="s">
        <v>236</v>
      </c>
      <c r="T235" s="52"/>
      <c r="U235" s="52"/>
      <c r="AH235" s="10"/>
      <c r="AI235" s="10"/>
    </row>
    <row r="236" spans="1:35" s="5" customFormat="1" hidden="1">
      <c r="A236" s="52"/>
      <c r="B236" s="52"/>
      <c r="C236" s="52"/>
      <c r="D236" s="52"/>
      <c r="E236" s="52"/>
      <c r="F236" s="52">
        <v>8</v>
      </c>
      <c r="G236" s="52" t="s">
        <v>48</v>
      </c>
      <c r="H236" s="52"/>
      <c r="I236" s="52"/>
      <c r="J236" s="52"/>
      <c r="K236" s="52"/>
      <c r="L236" s="52"/>
      <c r="M236" s="52"/>
      <c r="N236" s="52"/>
      <c r="O236" s="52"/>
      <c r="P236" s="52"/>
      <c r="Q236" s="52">
        <v>8</v>
      </c>
      <c r="R236" s="52"/>
      <c r="S236" s="52" t="s">
        <v>236</v>
      </c>
      <c r="T236" s="52"/>
      <c r="U236" s="52"/>
      <c r="AH236" s="10"/>
      <c r="AI236" s="10"/>
    </row>
    <row r="237" spans="1:35" s="5" customFormat="1" hidden="1">
      <c r="A237" s="52"/>
      <c r="B237" s="52"/>
      <c r="C237" s="52"/>
      <c r="D237" s="52"/>
      <c r="E237" s="52"/>
      <c r="F237" s="52">
        <v>9</v>
      </c>
      <c r="G237" s="52" t="s">
        <v>49</v>
      </c>
      <c r="H237" s="52"/>
      <c r="I237" s="52"/>
      <c r="J237" s="52"/>
      <c r="K237" s="52"/>
      <c r="L237" s="52"/>
      <c r="M237" s="52"/>
      <c r="N237" s="52"/>
      <c r="O237" s="52"/>
      <c r="P237" s="52"/>
      <c r="Q237" s="52">
        <v>99</v>
      </c>
      <c r="R237" s="52"/>
      <c r="S237" s="52"/>
      <c r="T237" s="52"/>
      <c r="U237" s="52"/>
      <c r="AH237" s="10"/>
      <c r="AI237" s="10"/>
    </row>
    <row r="238" spans="1:35" hidden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</row>
    <row r="239" spans="1:35" hidden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</row>
    <row r="240" spans="1:35" hidden="1">
      <c r="A240" s="33" t="s">
        <v>27</v>
      </c>
      <c r="B240" s="33"/>
      <c r="C240" s="33"/>
      <c r="D240" s="33"/>
      <c r="E240" s="33"/>
      <c r="F240" s="33">
        <v>1</v>
      </c>
      <c r="G240" s="33" t="s">
        <v>29</v>
      </c>
      <c r="H240" s="33"/>
      <c r="I240" s="33"/>
      <c r="J240" s="33"/>
      <c r="K240" s="33"/>
      <c r="L240" s="33"/>
      <c r="M240" s="33"/>
      <c r="N240" s="33"/>
      <c r="O240" s="33"/>
      <c r="P240" s="33"/>
      <c r="Q240" s="33">
        <v>1</v>
      </c>
      <c r="R240" s="33"/>
      <c r="S240" s="33"/>
      <c r="T240" s="33"/>
      <c r="U240" s="33"/>
    </row>
    <row r="241" spans="1:21" hidden="1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</row>
    <row r="242" spans="1:21" hidden="1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</row>
    <row r="243" spans="1:21" hidden="1">
      <c r="A243" s="51" t="s">
        <v>217</v>
      </c>
      <c r="B243" s="51"/>
      <c r="C243" s="51"/>
      <c r="D243" s="51"/>
      <c r="E243" s="51"/>
      <c r="F243" s="51">
        <v>1</v>
      </c>
      <c r="G243" s="51" t="s">
        <v>218</v>
      </c>
      <c r="H243" s="51"/>
      <c r="I243" s="51"/>
      <c r="J243" s="51"/>
      <c r="K243" s="51"/>
      <c r="L243" s="51"/>
      <c r="M243" s="51"/>
      <c r="N243" s="51"/>
      <c r="O243" s="51"/>
      <c r="P243" s="51"/>
      <c r="Q243" s="51">
        <v>0</v>
      </c>
      <c r="R243" s="51"/>
      <c r="S243" s="51"/>
      <c r="T243" s="51"/>
      <c r="U243" s="51"/>
    </row>
    <row r="244" spans="1:21" hidden="1">
      <c r="A244" s="51"/>
      <c r="B244" s="51"/>
      <c r="C244" s="51"/>
      <c r="D244" s="51"/>
      <c r="E244" s="51"/>
      <c r="F244" s="51">
        <v>2</v>
      </c>
      <c r="G244" s="51" t="s">
        <v>219</v>
      </c>
      <c r="H244" s="51"/>
      <c r="I244" s="51"/>
      <c r="J244" s="51"/>
      <c r="K244" s="51"/>
      <c r="L244" s="51"/>
      <c r="M244" s="51"/>
      <c r="N244" s="51"/>
      <c r="O244" s="51"/>
      <c r="P244" s="51"/>
      <c r="Q244" s="51">
        <v>1</v>
      </c>
      <c r="R244" s="51"/>
      <c r="S244" s="51"/>
      <c r="T244" s="51"/>
      <c r="U244" s="51"/>
    </row>
    <row r="245" spans="1:21" hidden="1">
      <c r="A245" s="51"/>
      <c r="B245" s="51"/>
      <c r="C245" s="51"/>
      <c r="D245" s="51"/>
      <c r="E245" s="51"/>
      <c r="F245" s="51">
        <v>3</v>
      </c>
      <c r="G245" s="51" t="s">
        <v>220</v>
      </c>
      <c r="H245" s="51"/>
      <c r="I245" s="51"/>
      <c r="J245" s="51"/>
      <c r="K245" s="51"/>
      <c r="L245" s="51"/>
      <c r="M245" s="51"/>
      <c r="N245" s="51"/>
      <c r="O245" s="51"/>
      <c r="P245" s="51"/>
      <c r="Q245" s="51">
        <v>2</v>
      </c>
      <c r="R245" s="51"/>
      <c r="S245" s="51"/>
      <c r="T245" s="51"/>
      <c r="U245" s="51"/>
    </row>
    <row r="246" spans="1:21" hidden="1">
      <c r="A246" s="51"/>
      <c r="B246" s="51"/>
      <c r="C246" s="51"/>
      <c r="D246" s="51"/>
      <c r="E246" s="51"/>
      <c r="F246" s="51">
        <v>4</v>
      </c>
      <c r="G246" s="51" t="s">
        <v>221</v>
      </c>
      <c r="H246" s="51"/>
      <c r="I246" s="51"/>
      <c r="J246" s="51"/>
      <c r="K246" s="51"/>
      <c r="L246" s="51"/>
      <c r="M246" s="51"/>
      <c r="N246" s="51"/>
      <c r="O246" s="51"/>
      <c r="P246" s="51"/>
      <c r="Q246" s="51">
        <v>3</v>
      </c>
      <c r="R246" s="51"/>
      <c r="S246" s="51"/>
      <c r="T246" s="51"/>
      <c r="U246" s="51"/>
    </row>
    <row r="247" spans="1:21" hidden="1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</row>
    <row r="248" spans="1:21" hidden="1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</row>
    <row r="249" spans="1:21" hidden="1">
      <c r="A249" s="51" t="s">
        <v>222</v>
      </c>
      <c r="B249" s="51"/>
      <c r="C249" s="51"/>
      <c r="D249" s="51"/>
      <c r="E249" s="51"/>
      <c r="F249" s="51">
        <v>1</v>
      </c>
      <c r="G249" s="51" t="s">
        <v>223</v>
      </c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</row>
    <row r="250" spans="1:21" hidden="1">
      <c r="A250" s="51"/>
      <c r="B250" s="51"/>
      <c r="C250" s="51"/>
      <c r="D250" s="51"/>
      <c r="E250" s="51"/>
      <c r="F250" s="51">
        <v>2</v>
      </c>
      <c r="G250" s="51" t="s">
        <v>224</v>
      </c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</row>
    <row r="251" spans="1:21" hidden="1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</row>
    <row r="252" spans="1:21" hidden="1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</row>
    <row r="253" spans="1:21" hidden="1">
      <c r="A253" s="51" t="s">
        <v>225</v>
      </c>
      <c r="B253" s="51"/>
      <c r="C253" s="51"/>
      <c r="D253" s="51"/>
      <c r="E253" s="51"/>
      <c r="F253" s="51">
        <v>1</v>
      </c>
      <c r="G253" s="51" t="s">
        <v>226</v>
      </c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</row>
    <row r="254" spans="1:21" hidden="1">
      <c r="A254" s="51"/>
      <c r="B254" s="51"/>
      <c r="C254" s="51"/>
      <c r="D254" s="51"/>
      <c r="E254" s="51"/>
      <c r="F254" s="51">
        <v>2</v>
      </c>
      <c r="G254" s="51" t="s">
        <v>227</v>
      </c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</row>
    <row r="255" spans="1:21" hidden="1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</row>
  </sheetData>
  <sheetProtection algorithmName="SHA-512" hashValue="ESEXq8oUkdpPo6vYTbNA7TLQLn9Uu3VzLAX/6zv9pkx1Ie3Syl9ySY82QOfngdIhyaz/cqY2/xsXyB8J8cb05A==" saltValue="i5EQIdnqNE+6tilD73AeyQ==" spinCount="100000" sheet="1" selectLockedCells="1"/>
  <mergeCells count="1088">
    <mergeCell ref="BH157:BW163"/>
    <mergeCell ref="AY158:AZ158"/>
    <mergeCell ref="BA158:BG158"/>
    <mergeCell ref="AY159:AZ159"/>
    <mergeCell ref="BA159:BG159"/>
    <mergeCell ref="AY160:AZ160"/>
    <mergeCell ref="BA160:BG160"/>
    <mergeCell ref="AY161:AZ161"/>
    <mergeCell ref="BA161:BG161"/>
    <mergeCell ref="AY162:AZ162"/>
    <mergeCell ref="BA162:BG162"/>
    <mergeCell ref="AY163:AZ163"/>
    <mergeCell ref="BA163:BG163"/>
    <mergeCell ref="BD115:BU115"/>
    <mergeCell ref="BD120:BU120"/>
    <mergeCell ref="AY121:BC121"/>
    <mergeCell ref="BD121:BU121"/>
    <mergeCell ref="BV133:BW133"/>
    <mergeCell ref="BV136:BW136"/>
    <mergeCell ref="BV129:BW129"/>
    <mergeCell ref="BV126:BW126"/>
    <mergeCell ref="BV127:BW127"/>
    <mergeCell ref="BV118:BW118"/>
    <mergeCell ref="BH150:BW156"/>
    <mergeCell ref="AY151:AZ151"/>
    <mergeCell ref="BA151:BG151"/>
    <mergeCell ref="AY152:AZ152"/>
    <mergeCell ref="BA152:BG152"/>
    <mergeCell ref="AY153:AZ153"/>
    <mergeCell ref="BA153:BG153"/>
    <mergeCell ref="AY154:AZ154"/>
    <mergeCell ref="BA154:BG154"/>
    <mergeCell ref="AY155:AZ155"/>
    <mergeCell ref="BA155:BG155"/>
    <mergeCell ref="AY156:AZ156"/>
    <mergeCell ref="BD129:BU129"/>
    <mergeCell ref="AQ130:AR131"/>
    <mergeCell ref="AS130:AV131"/>
    <mergeCell ref="AY130:BC130"/>
    <mergeCell ref="BD130:BU130"/>
    <mergeCell ref="AY131:BC131"/>
    <mergeCell ref="BD131:BU131"/>
    <mergeCell ref="AY126:BC126"/>
    <mergeCell ref="BD126:BU126"/>
    <mergeCell ref="AY127:BC127"/>
    <mergeCell ref="BD127:BU127"/>
    <mergeCell ref="AY128:BC128"/>
    <mergeCell ref="BD128:BU128"/>
    <mergeCell ref="BD125:BU125"/>
    <mergeCell ref="AW129:AX129"/>
    <mergeCell ref="AW127:AX127"/>
    <mergeCell ref="AQ150:AQ156"/>
    <mergeCell ref="AR150:AS156"/>
    <mergeCell ref="AT164:AX170"/>
    <mergeCell ref="AY164:AZ164"/>
    <mergeCell ref="BA164:BG164"/>
    <mergeCell ref="BH164:BW170"/>
    <mergeCell ref="AY165:AZ165"/>
    <mergeCell ref="BA165:BG165"/>
    <mergeCell ref="AY166:AZ166"/>
    <mergeCell ref="BA166:BG166"/>
    <mergeCell ref="AY167:AZ167"/>
    <mergeCell ref="BA167:BG167"/>
    <mergeCell ref="AY168:AZ168"/>
    <mergeCell ref="BA168:BG168"/>
    <mergeCell ref="AY169:AZ169"/>
    <mergeCell ref="BA169:BG169"/>
    <mergeCell ref="AY170:AZ170"/>
    <mergeCell ref="BA170:BG170"/>
    <mergeCell ref="BV102:BW102"/>
    <mergeCell ref="AW103:AX103"/>
    <mergeCell ref="AY103:BC103"/>
    <mergeCell ref="BD103:BU103"/>
    <mergeCell ref="BV103:BW103"/>
    <mergeCell ref="AW104:AX104"/>
    <mergeCell ref="AY104:BC104"/>
    <mergeCell ref="BD104:BU104"/>
    <mergeCell ref="BV104:BW104"/>
    <mergeCell ref="AW105:AX105"/>
    <mergeCell ref="AY105:BC105"/>
    <mergeCell ref="BD105:BU105"/>
    <mergeCell ref="BV105:BW105"/>
    <mergeCell ref="AW128:AX128"/>
    <mergeCell ref="BV130:BW130"/>
    <mergeCell ref="BV119:BW119"/>
    <mergeCell ref="AQ106:AR109"/>
    <mergeCell ref="AS106:AV109"/>
    <mergeCell ref="AW106:AX106"/>
    <mergeCell ref="AY106:BC106"/>
    <mergeCell ref="BD106:BU106"/>
    <mergeCell ref="BV106:BW106"/>
    <mergeCell ref="AW107:AX107"/>
    <mergeCell ref="AY107:BC107"/>
    <mergeCell ref="BD107:BU107"/>
    <mergeCell ref="BV107:BW107"/>
    <mergeCell ref="AW108:AX108"/>
    <mergeCell ref="AY108:BC108"/>
    <mergeCell ref="BD108:BU108"/>
    <mergeCell ref="BV108:BW108"/>
    <mergeCell ref="AW109:AX109"/>
    <mergeCell ref="AY109:BC109"/>
    <mergeCell ref="BD109:BU109"/>
    <mergeCell ref="BV109:BW109"/>
    <mergeCell ref="AQ78:AR79"/>
    <mergeCell ref="AS78:AV79"/>
    <mergeCell ref="AY78:BC78"/>
    <mergeCell ref="BD78:BU78"/>
    <mergeCell ref="AY79:BC79"/>
    <mergeCell ref="BD79:BU79"/>
    <mergeCell ref="AQ80:AR81"/>
    <mergeCell ref="AS80:AV81"/>
    <mergeCell ref="AY80:BC80"/>
    <mergeCell ref="BD80:BU80"/>
    <mergeCell ref="AY81:BC81"/>
    <mergeCell ref="BD81:BU81"/>
    <mergeCell ref="AQ82:AR83"/>
    <mergeCell ref="AS82:AV83"/>
    <mergeCell ref="AY82:BC82"/>
    <mergeCell ref="BD82:BU82"/>
    <mergeCell ref="AY83:BC83"/>
    <mergeCell ref="BD83:BU83"/>
    <mergeCell ref="AQ72:AR74"/>
    <mergeCell ref="AS72:AV74"/>
    <mergeCell ref="AY72:BC72"/>
    <mergeCell ref="BD72:BU72"/>
    <mergeCell ref="AY73:BC73"/>
    <mergeCell ref="BD73:BU73"/>
    <mergeCell ref="AY74:BC74"/>
    <mergeCell ref="BD74:BU74"/>
    <mergeCell ref="AQ75:AR77"/>
    <mergeCell ref="AS75:AV77"/>
    <mergeCell ref="AW75:AX75"/>
    <mergeCell ref="AY75:BC75"/>
    <mergeCell ref="BD75:BU75"/>
    <mergeCell ref="BV75:BW75"/>
    <mergeCell ref="AW76:AX76"/>
    <mergeCell ref="AY76:BC76"/>
    <mergeCell ref="BD76:BU76"/>
    <mergeCell ref="BV76:BW76"/>
    <mergeCell ref="AW77:AX77"/>
    <mergeCell ref="AY77:BC77"/>
    <mergeCell ref="BD77:BU77"/>
    <mergeCell ref="BV77:BW77"/>
    <mergeCell ref="N83:AE83"/>
    <mergeCell ref="AY54:BC54"/>
    <mergeCell ref="BD54:BU54"/>
    <mergeCell ref="AQ66:AR68"/>
    <mergeCell ref="AS66:AV68"/>
    <mergeCell ref="AY66:BC66"/>
    <mergeCell ref="BD66:BU66"/>
    <mergeCell ref="AY67:BC67"/>
    <mergeCell ref="BD67:BU67"/>
    <mergeCell ref="AY68:BC68"/>
    <mergeCell ref="BD68:BU68"/>
    <mergeCell ref="AQ69:AR71"/>
    <mergeCell ref="AS69:AV71"/>
    <mergeCell ref="AY69:BC69"/>
    <mergeCell ref="BD69:BU69"/>
    <mergeCell ref="AY70:BC70"/>
    <mergeCell ref="BD70:BU70"/>
    <mergeCell ref="AY71:BC71"/>
    <mergeCell ref="BD71:BU71"/>
    <mergeCell ref="AQ58:AR59"/>
    <mergeCell ref="AS58:AV59"/>
    <mergeCell ref="AY58:BC58"/>
    <mergeCell ref="BD58:BU58"/>
    <mergeCell ref="AY59:BC59"/>
    <mergeCell ref="BD59:BU59"/>
    <mergeCell ref="AQ60:AR65"/>
    <mergeCell ref="AS60:AV65"/>
    <mergeCell ref="AY60:BC60"/>
    <mergeCell ref="BD60:BU60"/>
    <mergeCell ref="AY61:BC61"/>
    <mergeCell ref="BD61:BU61"/>
    <mergeCell ref="AY62:BC62"/>
    <mergeCell ref="G114:H114"/>
    <mergeCell ref="I114:M114"/>
    <mergeCell ref="N114:AE114"/>
    <mergeCell ref="G115:H115"/>
    <mergeCell ref="I115:M115"/>
    <mergeCell ref="N115:AE115"/>
    <mergeCell ref="G116:H116"/>
    <mergeCell ref="I116:M116"/>
    <mergeCell ref="N116:AE116"/>
    <mergeCell ref="N111:AE111"/>
    <mergeCell ref="G112:H112"/>
    <mergeCell ref="I112:M112"/>
    <mergeCell ref="N112:AE112"/>
    <mergeCell ref="I126:M126"/>
    <mergeCell ref="I124:M124"/>
    <mergeCell ref="N124:AE124"/>
    <mergeCell ref="G125:H125"/>
    <mergeCell ref="I125:M125"/>
    <mergeCell ref="N125:AE125"/>
    <mergeCell ref="G126:H126"/>
    <mergeCell ref="C106:F109"/>
    <mergeCell ref="G109:H109"/>
    <mergeCell ref="I109:M109"/>
    <mergeCell ref="G128:H128"/>
    <mergeCell ref="I128:M128"/>
    <mergeCell ref="N128:AE128"/>
    <mergeCell ref="G129:H129"/>
    <mergeCell ref="I129:M129"/>
    <mergeCell ref="N129:AE129"/>
    <mergeCell ref="G121:H121"/>
    <mergeCell ref="I121:M121"/>
    <mergeCell ref="N121:AE121"/>
    <mergeCell ref="G122:H122"/>
    <mergeCell ref="I122:M122"/>
    <mergeCell ref="N122:AE122"/>
    <mergeCell ref="G123:H123"/>
    <mergeCell ref="I123:M123"/>
    <mergeCell ref="N123:AE123"/>
    <mergeCell ref="G118:H118"/>
    <mergeCell ref="I118:M118"/>
    <mergeCell ref="N118:AE118"/>
    <mergeCell ref="G119:H119"/>
    <mergeCell ref="I119:M119"/>
    <mergeCell ref="N119:AE119"/>
    <mergeCell ref="G120:H120"/>
    <mergeCell ref="G124:H124"/>
    <mergeCell ref="C114:F115"/>
    <mergeCell ref="C112:F113"/>
    <mergeCell ref="C111:F111"/>
    <mergeCell ref="C110:F110"/>
    <mergeCell ref="N126:AE126"/>
    <mergeCell ref="G127:H127"/>
    <mergeCell ref="C75:F77"/>
    <mergeCell ref="I75:M75"/>
    <mergeCell ref="N75:AE75"/>
    <mergeCell ref="I76:M76"/>
    <mergeCell ref="N76:AE76"/>
    <mergeCell ref="I77:M77"/>
    <mergeCell ref="N77:AE77"/>
    <mergeCell ref="I84:M84"/>
    <mergeCell ref="N84:AE84"/>
    <mergeCell ref="I85:M85"/>
    <mergeCell ref="N85:AE85"/>
    <mergeCell ref="I86:M86"/>
    <mergeCell ref="N86:AE86"/>
    <mergeCell ref="I87:M87"/>
    <mergeCell ref="N87:AE87"/>
    <mergeCell ref="I88:M88"/>
    <mergeCell ref="N88:AE88"/>
    <mergeCell ref="I78:M78"/>
    <mergeCell ref="N78:AE78"/>
    <mergeCell ref="I79:M79"/>
    <mergeCell ref="N79:AE79"/>
    <mergeCell ref="G81:H81"/>
    <mergeCell ref="G75:H75"/>
    <mergeCell ref="C84:F90"/>
    <mergeCell ref="I90:M90"/>
    <mergeCell ref="N90:AE90"/>
    <mergeCell ref="C80:F81"/>
    <mergeCell ref="I80:M80"/>
    <mergeCell ref="N80:AE80"/>
    <mergeCell ref="I81:M81"/>
    <mergeCell ref="N81:AE81"/>
    <mergeCell ref="C82:F83"/>
    <mergeCell ref="AF105:AG105"/>
    <mergeCell ref="G106:H106"/>
    <mergeCell ref="I106:M106"/>
    <mergeCell ref="N106:AE106"/>
    <mergeCell ref="AF106:AG106"/>
    <mergeCell ref="G107:H107"/>
    <mergeCell ref="I107:M107"/>
    <mergeCell ref="N107:AE107"/>
    <mergeCell ref="AF107:AG107"/>
    <mergeCell ref="I89:M89"/>
    <mergeCell ref="N89:AE89"/>
    <mergeCell ref="AF127:AG127"/>
    <mergeCell ref="I52:M52"/>
    <mergeCell ref="N52:AE52"/>
    <mergeCell ref="I53:M53"/>
    <mergeCell ref="N53:AE53"/>
    <mergeCell ref="I54:M54"/>
    <mergeCell ref="N54:AE54"/>
    <mergeCell ref="I55:M55"/>
    <mergeCell ref="N55:AE55"/>
    <mergeCell ref="G56:H56"/>
    <mergeCell ref="I56:M56"/>
    <mergeCell ref="N56:AE56"/>
    <mergeCell ref="I65:M65"/>
    <mergeCell ref="N65:AE65"/>
    <mergeCell ref="I66:M66"/>
    <mergeCell ref="N66:AE66"/>
    <mergeCell ref="I67:M67"/>
    <mergeCell ref="N67:AE67"/>
    <mergeCell ref="I60:M60"/>
    <mergeCell ref="N60:AE60"/>
    <mergeCell ref="I61:M61"/>
    <mergeCell ref="G132:H132"/>
    <mergeCell ref="I132:M132"/>
    <mergeCell ref="N132:AE132"/>
    <mergeCell ref="G133:H133"/>
    <mergeCell ref="I133:M133"/>
    <mergeCell ref="N133:AE133"/>
    <mergeCell ref="G57:H57"/>
    <mergeCell ref="I57:M57"/>
    <mergeCell ref="N57:AE57"/>
    <mergeCell ref="G58:H58"/>
    <mergeCell ref="I58:M58"/>
    <mergeCell ref="N58:AE58"/>
    <mergeCell ref="G59:H59"/>
    <mergeCell ref="I59:M59"/>
    <mergeCell ref="N59:AE59"/>
    <mergeCell ref="G68:H68"/>
    <mergeCell ref="I68:M68"/>
    <mergeCell ref="N68:AE68"/>
    <mergeCell ref="N61:AE61"/>
    <mergeCell ref="I62:M62"/>
    <mergeCell ref="N62:AE62"/>
    <mergeCell ref="I63:M63"/>
    <mergeCell ref="N63:AE63"/>
    <mergeCell ref="I64:M64"/>
    <mergeCell ref="N64:AE64"/>
    <mergeCell ref="G60:H60"/>
    <mergeCell ref="G61:H61"/>
    <mergeCell ref="G62:H62"/>
    <mergeCell ref="G63:H63"/>
    <mergeCell ref="G113:H113"/>
    <mergeCell ref="I113:M113"/>
    <mergeCell ref="N113:AE113"/>
    <mergeCell ref="AF136:AG136"/>
    <mergeCell ref="AW136:AX136"/>
    <mergeCell ref="G136:H136"/>
    <mergeCell ref="I136:M136"/>
    <mergeCell ref="N136:AE136"/>
    <mergeCell ref="BV134:BW134"/>
    <mergeCell ref="AF135:AG135"/>
    <mergeCell ref="AW135:AX135"/>
    <mergeCell ref="BV135:BW135"/>
    <mergeCell ref="AF134:AG134"/>
    <mergeCell ref="AW134:AX134"/>
    <mergeCell ref="G134:H134"/>
    <mergeCell ref="I134:M134"/>
    <mergeCell ref="N134:AE134"/>
    <mergeCell ref="G135:H135"/>
    <mergeCell ref="I135:M135"/>
    <mergeCell ref="N135:AE135"/>
    <mergeCell ref="AQ132:AR136"/>
    <mergeCell ref="AS132:AV136"/>
    <mergeCell ref="AY132:BC132"/>
    <mergeCell ref="BD132:BU132"/>
    <mergeCell ref="AY133:BC133"/>
    <mergeCell ref="BD133:BU133"/>
    <mergeCell ref="AY134:BC134"/>
    <mergeCell ref="BD134:BU134"/>
    <mergeCell ref="AY135:BC135"/>
    <mergeCell ref="BD135:BU135"/>
    <mergeCell ref="AY136:BC136"/>
    <mergeCell ref="BD136:BU136"/>
    <mergeCell ref="BV132:BW132"/>
    <mergeCell ref="AF132:AG132"/>
    <mergeCell ref="AW132:AX132"/>
    <mergeCell ref="AF131:AG131"/>
    <mergeCell ref="AW131:AX131"/>
    <mergeCell ref="AF121:AG121"/>
    <mergeCell ref="AW121:AX121"/>
    <mergeCell ref="BV121:BW121"/>
    <mergeCell ref="BV124:BW124"/>
    <mergeCell ref="AF125:AG125"/>
    <mergeCell ref="AW125:AX125"/>
    <mergeCell ref="BV125:BW125"/>
    <mergeCell ref="AF124:AG124"/>
    <mergeCell ref="AW124:AX124"/>
    <mergeCell ref="AF126:AG126"/>
    <mergeCell ref="AW126:AX126"/>
    <mergeCell ref="BV131:BW131"/>
    <mergeCell ref="AF130:AG130"/>
    <mergeCell ref="AW130:AX130"/>
    <mergeCell ref="BV128:BW128"/>
    <mergeCell ref="AF129:AG129"/>
    <mergeCell ref="AQ124:AR129"/>
    <mergeCell ref="AS124:AV129"/>
    <mergeCell ref="AY124:BC124"/>
    <mergeCell ref="BD124:BU124"/>
    <mergeCell ref="AY125:BC125"/>
    <mergeCell ref="AQ122:AR123"/>
    <mergeCell ref="AS122:AV123"/>
    <mergeCell ref="AY122:BC122"/>
    <mergeCell ref="BD122:BU122"/>
    <mergeCell ref="AY123:BC123"/>
    <mergeCell ref="BD123:BU123"/>
    <mergeCell ref="AY129:BC129"/>
    <mergeCell ref="AF118:AG118"/>
    <mergeCell ref="AW118:AX118"/>
    <mergeCell ref="AF120:AG120"/>
    <mergeCell ref="AW120:AX120"/>
    <mergeCell ref="AF122:AG122"/>
    <mergeCell ref="AW122:AX122"/>
    <mergeCell ref="G117:H117"/>
    <mergeCell ref="I117:M117"/>
    <mergeCell ref="N117:AE117"/>
    <mergeCell ref="BV122:BW122"/>
    <mergeCell ref="AF123:AG123"/>
    <mergeCell ref="AW123:AX123"/>
    <mergeCell ref="BV123:BW123"/>
    <mergeCell ref="BV120:BW120"/>
    <mergeCell ref="AF117:AG117"/>
    <mergeCell ref="AW117:AX117"/>
    <mergeCell ref="BV117:BW117"/>
    <mergeCell ref="I120:M120"/>
    <mergeCell ref="N120:AE120"/>
    <mergeCell ref="AQ118:AR119"/>
    <mergeCell ref="AS118:AV119"/>
    <mergeCell ref="AY118:BC118"/>
    <mergeCell ref="BD118:BU118"/>
    <mergeCell ref="AY119:BC119"/>
    <mergeCell ref="BD119:BU119"/>
    <mergeCell ref="AQ120:AR121"/>
    <mergeCell ref="AS120:AV121"/>
    <mergeCell ref="AY120:BC120"/>
    <mergeCell ref="BV114:BW114"/>
    <mergeCell ref="AF115:AG115"/>
    <mergeCell ref="AW115:AX115"/>
    <mergeCell ref="BV115:BW115"/>
    <mergeCell ref="AF116:AG116"/>
    <mergeCell ref="AW116:AX116"/>
    <mergeCell ref="AF114:AG114"/>
    <mergeCell ref="AW114:AX114"/>
    <mergeCell ref="AQ116:AR117"/>
    <mergeCell ref="AS116:AV117"/>
    <mergeCell ref="AY116:BC116"/>
    <mergeCell ref="BD116:BU116"/>
    <mergeCell ref="AY117:BC117"/>
    <mergeCell ref="BD117:BU117"/>
    <mergeCell ref="G105:H105"/>
    <mergeCell ref="I105:M105"/>
    <mergeCell ref="N105:AE105"/>
    <mergeCell ref="BV112:BW112"/>
    <mergeCell ref="AF113:AG113"/>
    <mergeCell ref="AW113:AX113"/>
    <mergeCell ref="BV113:BW113"/>
    <mergeCell ref="AF110:AG110"/>
    <mergeCell ref="AW110:AX110"/>
    <mergeCell ref="BV110:BW110"/>
    <mergeCell ref="BV111:BW111"/>
    <mergeCell ref="BV116:BW116"/>
    <mergeCell ref="G108:H108"/>
    <mergeCell ref="I108:M108"/>
    <mergeCell ref="N108:AE108"/>
    <mergeCell ref="AF108:AG108"/>
    <mergeCell ref="AQ102:AR105"/>
    <mergeCell ref="AS102:AV105"/>
    <mergeCell ref="A111:B111"/>
    <mergeCell ref="AF112:AG112"/>
    <mergeCell ref="AW112:AX112"/>
    <mergeCell ref="I102:M102"/>
    <mergeCell ref="N102:AE102"/>
    <mergeCell ref="I103:M103"/>
    <mergeCell ref="N103:AE103"/>
    <mergeCell ref="N109:AE109"/>
    <mergeCell ref="G110:H110"/>
    <mergeCell ref="I110:M110"/>
    <mergeCell ref="N110:AE110"/>
    <mergeCell ref="G111:H111"/>
    <mergeCell ref="I111:M111"/>
    <mergeCell ref="C94:F96"/>
    <mergeCell ref="G102:H102"/>
    <mergeCell ref="AF96:AG96"/>
    <mergeCell ref="AF102:AG102"/>
    <mergeCell ref="AF103:AG103"/>
    <mergeCell ref="AF104:AG104"/>
    <mergeCell ref="AF109:AG109"/>
    <mergeCell ref="AQ100:AV100"/>
    <mergeCell ref="AW100:BC100"/>
    <mergeCell ref="AQ101:AR101"/>
    <mergeCell ref="AS101:AV101"/>
    <mergeCell ref="AW101:AX101"/>
    <mergeCell ref="AY101:BC101"/>
    <mergeCell ref="AW102:AX102"/>
    <mergeCell ref="AY102:BC102"/>
    <mergeCell ref="AQ110:AR110"/>
    <mergeCell ref="AS110:AV110"/>
    <mergeCell ref="C102:F105"/>
    <mergeCell ref="G104:H104"/>
    <mergeCell ref="C91:F93"/>
    <mergeCell ref="I93:M93"/>
    <mergeCell ref="N93:AE93"/>
    <mergeCell ref="AF100:AG101"/>
    <mergeCell ref="BV100:BW101"/>
    <mergeCell ref="A100:F100"/>
    <mergeCell ref="A101:B101"/>
    <mergeCell ref="C101:F101"/>
    <mergeCell ref="I104:M104"/>
    <mergeCell ref="N104:AE104"/>
    <mergeCell ref="I94:M94"/>
    <mergeCell ref="N94:AE94"/>
    <mergeCell ref="I95:M95"/>
    <mergeCell ref="N95:AE95"/>
    <mergeCell ref="I96:M96"/>
    <mergeCell ref="N96:AE96"/>
    <mergeCell ref="G100:M100"/>
    <mergeCell ref="G101:H101"/>
    <mergeCell ref="I101:M101"/>
    <mergeCell ref="AQ91:AR93"/>
    <mergeCell ref="AS91:AV93"/>
    <mergeCell ref="AY91:BC91"/>
    <mergeCell ref="BD91:BU91"/>
    <mergeCell ref="AY92:BC92"/>
    <mergeCell ref="BD92:BU92"/>
    <mergeCell ref="G94:H94"/>
    <mergeCell ref="G92:H92"/>
    <mergeCell ref="G103:H103"/>
    <mergeCell ref="G95:H95"/>
    <mergeCell ref="G96:H96"/>
    <mergeCell ref="BD95:BU95"/>
    <mergeCell ref="AY96:BC96"/>
    <mergeCell ref="N72:AE72"/>
    <mergeCell ref="I73:M73"/>
    <mergeCell ref="N73:AE73"/>
    <mergeCell ref="I74:M74"/>
    <mergeCell ref="N74:AE74"/>
    <mergeCell ref="C72:F74"/>
    <mergeCell ref="I69:M69"/>
    <mergeCell ref="N69:AE69"/>
    <mergeCell ref="G70:H70"/>
    <mergeCell ref="I70:M70"/>
    <mergeCell ref="N70:AE70"/>
    <mergeCell ref="G71:H71"/>
    <mergeCell ref="I71:M71"/>
    <mergeCell ref="N71:AE71"/>
    <mergeCell ref="C69:F71"/>
    <mergeCell ref="G73:H73"/>
    <mergeCell ref="G74:H74"/>
    <mergeCell ref="G69:H69"/>
    <mergeCell ref="AF72:AG72"/>
    <mergeCell ref="AF63:AG63"/>
    <mergeCell ref="AF64:AG64"/>
    <mergeCell ref="AF65:AG65"/>
    <mergeCell ref="AF66:AG66"/>
    <mergeCell ref="C66:F68"/>
    <mergeCell ref="C58:F59"/>
    <mergeCell ref="C52:F57"/>
    <mergeCell ref="AA176:AA181"/>
    <mergeCell ref="O13:AG13"/>
    <mergeCell ref="O14:AG14"/>
    <mergeCell ref="BE13:BW13"/>
    <mergeCell ref="BE14:BW14"/>
    <mergeCell ref="AV36:BW36"/>
    <mergeCell ref="R38:V38"/>
    <mergeCell ref="W38:AE38"/>
    <mergeCell ref="AF38:AG38"/>
    <mergeCell ref="R39:T39"/>
    <mergeCell ref="U39:X39"/>
    <mergeCell ref="BH38:BL38"/>
    <mergeCell ref="BM38:BU38"/>
    <mergeCell ref="BV38:BW38"/>
    <mergeCell ref="BH39:BJ39"/>
    <mergeCell ref="BK39:BN39"/>
    <mergeCell ref="BP39:BR39"/>
    <mergeCell ref="BS39:BV39"/>
    <mergeCell ref="AW85:AX85"/>
    <mergeCell ref="AW78:AX78"/>
    <mergeCell ref="C78:F79"/>
    <mergeCell ref="AW95:AX95"/>
    <mergeCell ref="G72:H72"/>
    <mergeCell ref="I72:M72"/>
    <mergeCell ref="G77:H77"/>
    <mergeCell ref="G80:H80"/>
    <mergeCell ref="G78:H78"/>
    <mergeCell ref="C60:F65"/>
    <mergeCell ref="G64:H64"/>
    <mergeCell ref="G65:H65"/>
    <mergeCell ref="G66:H66"/>
    <mergeCell ref="G67:H67"/>
    <mergeCell ref="AQ50:AV50"/>
    <mergeCell ref="AW81:AX81"/>
    <mergeCell ref="AW69:AX69"/>
    <mergeCell ref="AW70:AX70"/>
    <mergeCell ref="AW71:AX71"/>
    <mergeCell ref="AW72:AX72"/>
    <mergeCell ref="AW73:AX73"/>
    <mergeCell ref="AW66:AX66"/>
    <mergeCell ref="AW63:AX63"/>
    <mergeCell ref="AW67:AX67"/>
    <mergeCell ref="AW79:AX79"/>
    <mergeCell ref="AW80:AX80"/>
    <mergeCell ref="AF73:AG73"/>
    <mergeCell ref="AF74:AG74"/>
    <mergeCell ref="AF75:AG75"/>
    <mergeCell ref="AF76:AG76"/>
    <mergeCell ref="AF77:AG77"/>
    <mergeCell ref="AF78:AG78"/>
    <mergeCell ref="AF79:AG79"/>
    <mergeCell ref="AF68:AG68"/>
    <mergeCell ref="AF69:AG69"/>
    <mergeCell ref="AW52:AX52"/>
    <mergeCell ref="AF70:AG70"/>
    <mergeCell ref="AF71:AG71"/>
    <mergeCell ref="AF80:AG80"/>
    <mergeCell ref="AF81:AG81"/>
    <mergeCell ref="AF82:AG82"/>
    <mergeCell ref="AF83:AG83"/>
    <mergeCell ref="AF84:AG84"/>
    <mergeCell ref="AF94:AG94"/>
    <mergeCell ref="AF85:AG85"/>
    <mergeCell ref="AF86:AG86"/>
    <mergeCell ref="AF87:AG87"/>
    <mergeCell ref="AF88:AG88"/>
    <mergeCell ref="AF89:AG89"/>
    <mergeCell ref="AF90:AG90"/>
    <mergeCell ref="AF91:AG91"/>
    <mergeCell ref="AF92:AG92"/>
    <mergeCell ref="AF93:AG93"/>
    <mergeCell ref="AF95:AG95"/>
    <mergeCell ref="G82:H82"/>
    <mergeCell ref="G90:H90"/>
    <mergeCell ref="G91:H91"/>
    <mergeCell ref="G87:H87"/>
    <mergeCell ref="G88:H88"/>
    <mergeCell ref="G89:H89"/>
    <mergeCell ref="G93:H93"/>
    <mergeCell ref="G83:H83"/>
    <mergeCell ref="G84:H84"/>
    <mergeCell ref="G85:H85"/>
    <mergeCell ref="G86:H86"/>
    <mergeCell ref="I92:M92"/>
    <mergeCell ref="N92:AE92"/>
    <mergeCell ref="I82:M82"/>
    <mergeCell ref="N82:AE82"/>
    <mergeCell ref="I83:M83"/>
    <mergeCell ref="AF61:AG61"/>
    <mergeCell ref="AF62:AG62"/>
    <mergeCell ref="AF57:AG57"/>
    <mergeCell ref="AF56:AG56"/>
    <mergeCell ref="I16:O16"/>
    <mergeCell ref="A33:E33"/>
    <mergeCell ref="AF54:AG54"/>
    <mergeCell ref="F30:H30"/>
    <mergeCell ref="I30:AG30"/>
    <mergeCell ref="F31:H31"/>
    <mergeCell ref="I31:AG31"/>
    <mergeCell ref="O43:P43"/>
    <mergeCell ref="F43:G43"/>
    <mergeCell ref="A36:E36"/>
    <mergeCell ref="A38:E38"/>
    <mergeCell ref="G54:H54"/>
    <mergeCell ref="F46:AG46"/>
    <mergeCell ref="A45:E45"/>
    <mergeCell ref="F45:N45"/>
    <mergeCell ref="Q42:AG42"/>
    <mergeCell ref="A32:E32"/>
    <mergeCell ref="Q32:AG32"/>
    <mergeCell ref="F20:G20"/>
    <mergeCell ref="H20:N20"/>
    <mergeCell ref="A27:E27"/>
    <mergeCell ref="Q33:AG33"/>
    <mergeCell ref="A34:E34"/>
    <mergeCell ref="A15:E18"/>
    <mergeCell ref="F15:H15"/>
    <mergeCell ref="AF50:AG51"/>
    <mergeCell ref="AF52:AG52"/>
    <mergeCell ref="AF53:AG53"/>
    <mergeCell ref="J15:K15"/>
    <mergeCell ref="M15:O15"/>
    <mergeCell ref="F16:H16"/>
    <mergeCell ref="F17:H17"/>
    <mergeCell ref="I17:AG17"/>
    <mergeCell ref="F18:H18"/>
    <mergeCell ref="I18:AG18"/>
    <mergeCell ref="AB1:AG1"/>
    <mergeCell ref="A10:E10"/>
    <mergeCell ref="F10:N10"/>
    <mergeCell ref="O10:S10"/>
    <mergeCell ref="T10:AG10"/>
    <mergeCell ref="A13:E13"/>
    <mergeCell ref="A14:E14"/>
    <mergeCell ref="F14:H14"/>
    <mergeCell ref="I14:L14"/>
    <mergeCell ref="M14:N14"/>
    <mergeCell ref="X1:AA1"/>
    <mergeCell ref="A6:E6"/>
    <mergeCell ref="F6:N6"/>
    <mergeCell ref="A7:E7"/>
    <mergeCell ref="F7:N7"/>
    <mergeCell ref="A8:E8"/>
    <mergeCell ref="F8:N8"/>
    <mergeCell ref="A3:AG3"/>
    <mergeCell ref="AF67:AG67"/>
    <mergeCell ref="A44:E44"/>
    <mergeCell ref="F44:N44"/>
    <mergeCell ref="A20:E20"/>
    <mergeCell ref="Q26:AG26"/>
    <mergeCell ref="F23:AG23"/>
    <mergeCell ref="J28:K28"/>
    <mergeCell ref="M28:O28"/>
    <mergeCell ref="O20:P20"/>
    <mergeCell ref="A19:E19"/>
    <mergeCell ref="Q19:AG19"/>
    <mergeCell ref="A23:E23"/>
    <mergeCell ref="A26:E26"/>
    <mergeCell ref="Q20:AG20"/>
    <mergeCell ref="A21:E21"/>
    <mergeCell ref="F21:N21"/>
    <mergeCell ref="A22:E22"/>
    <mergeCell ref="A28:E31"/>
    <mergeCell ref="F28:H28"/>
    <mergeCell ref="A46:E46"/>
    <mergeCell ref="F33:G33"/>
    <mergeCell ref="H33:N33"/>
    <mergeCell ref="A42:E42"/>
    <mergeCell ref="H43:N43"/>
    <mergeCell ref="A43:E43"/>
    <mergeCell ref="A50:F50"/>
    <mergeCell ref="A35:E35"/>
    <mergeCell ref="F35:N35"/>
    <mergeCell ref="I29:O29"/>
    <mergeCell ref="AF58:AG58"/>
    <mergeCell ref="AF59:AG59"/>
    <mergeCell ref="AF60:AG60"/>
    <mergeCell ref="AQ15:AU18"/>
    <mergeCell ref="AQ44:AU44"/>
    <mergeCell ref="AQ39:AU39"/>
    <mergeCell ref="A157:A163"/>
    <mergeCell ref="G55:H55"/>
    <mergeCell ref="G52:H52"/>
    <mergeCell ref="G53:H53"/>
    <mergeCell ref="AV15:AX15"/>
    <mergeCell ref="AC39:AF39"/>
    <mergeCell ref="AQ28:AU31"/>
    <mergeCell ref="AV28:AX28"/>
    <mergeCell ref="F26:P26"/>
    <mergeCell ref="F27:P27"/>
    <mergeCell ref="Q27:AG27"/>
    <mergeCell ref="Z39:AB39"/>
    <mergeCell ref="F22:N22"/>
    <mergeCell ref="AX20:BD20"/>
    <mergeCell ref="AZ15:BA15"/>
    <mergeCell ref="BC15:BE15"/>
    <mergeCell ref="AV16:AX16"/>
    <mergeCell ref="AY16:BE16"/>
    <mergeCell ref="AV17:AX17"/>
    <mergeCell ref="AY17:BW17"/>
    <mergeCell ref="AV18:AX18"/>
    <mergeCell ref="AY18:BW18"/>
    <mergeCell ref="BE20:BF20"/>
    <mergeCell ref="BG20:BW20"/>
    <mergeCell ref="AV38:BE38"/>
    <mergeCell ref="BF38:BG38"/>
    <mergeCell ref="O33:P33"/>
    <mergeCell ref="G50:M50"/>
    <mergeCell ref="A51:B51"/>
    <mergeCell ref="Q43:AG43"/>
    <mergeCell ref="P38:Q38"/>
    <mergeCell ref="AQ45:AU45"/>
    <mergeCell ref="AV45:BD45"/>
    <mergeCell ref="AQ46:AU46"/>
    <mergeCell ref="AQ43:AU43"/>
    <mergeCell ref="AF55:AG55"/>
    <mergeCell ref="AZ28:BA28"/>
    <mergeCell ref="BC28:BE28"/>
    <mergeCell ref="AV29:AX29"/>
    <mergeCell ref="AY29:BE29"/>
    <mergeCell ref="AV30:AX30"/>
    <mergeCell ref="AY30:BW30"/>
    <mergeCell ref="AV31:AX31"/>
    <mergeCell ref="AY31:BW31"/>
    <mergeCell ref="F36:AG36"/>
    <mergeCell ref="F29:H29"/>
    <mergeCell ref="F34:N34"/>
    <mergeCell ref="C51:F51"/>
    <mergeCell ref="G51:H51"/>
    <mergeCell ref="I51:M51"/>
    <mergeCell ref="A39:E39"/>
    <mergeCell ref="F39:Q39"/>
    <mergeCell ref="F38:O38"/>
    <mergeCell ref="AW50:BC50"/>
    <mergeCell ref="AQ51:AR51"/>
    <mergeCell ref="AS51:AV51"/>
    <mergeCell ref="AW51:AX51"/>
    <mergeCell ref="AY51:BC51"/>
    <mergeCell ref="AQ52:AR57"/>
    <mergeCell ref="AW53:AX53"/>
    <mergeCell ref="AW54:AX54"/>
    <mergeCell ref="BR1:BW1"/>
    <mergeCell ref="AQ6:AU6"/>
    <mergeCell ref="AV6:BD6"/>
    <mergeCell ref="AQ7:AU7"/>
    <mergeCell ref="AV7:BD7"/>
    <mergeCell ref="AQ8:AU8"/>
    <mergeCell ref="AV8:BD8"/>
    <mergeCell ref="AQ10:AU10"/>
    <mergeCell ref="AV10:BD10"/>
    <mergeCell ref="BE10:BI10"/>
    <mergeCell ref="BJ10:BW10"/>
    <mergeCell ref="BG42:BW42"/>
    <mergeCell ref="AQ13:AU13"/>
    <mergeCell ref="AQ14:AU14"/>
    <mergeCell ref="AV14:AX14"/>
    <mergeCell ref="AY14:BB14"/>
    <mergeCell ref="BC14:BD14"/>
    <mergeCell ref="AQ27:AU27"/>
    <mergeCell ref="AV27:BF27"/>
    <mergeCell ref="BG27:BW27"/>
    <mergeCell ref="AQ21:AU21"/>
    <mergeCell ref="AV21:BD21"/>
    <mergeCell ref="AQ22:AU22"/>
    <mergeCell ref="AV22:BD22"/>
    <mergeCell ref="AQ23:AU23"/>
    <mergeCell ref="AQ26:AU26"/>
    <mergeCell ref="AV26:BF26"/>
    <mergeCell ref="BG26:BW26"/>
    <mergeCell ref="AV23:BW23"/>
    <mergeCell ref="AQ19:AU19"/>
    <mergeCell ref="BG19:BW19"/>
    <mergeCell ref="AQ20:AU20"/>
    <mergeCell ref="AV20:AW20"/>
    <mergeCell ref="AQ38:AU38"/>
    <mergeCell ref="AV39:BG39"/>
    <mergeCell ref="AQ32:AU32"/>
    <mergeCell ref="BG32:BW32"/>
    <mergeCell ref="AQ33:AU33"/>
    <mergeCell ref="AV33:AW33"/>
    <mergeCell ref="AX33:BD33"/>
    <mergeCell ref="BE33:BF33"/>
    <mergeCell ref="BG33:BW33"/>
    <mergeCell ref="AQ34:AU34"/>
    <mergeCell ref="AV34:BD34"/>
    <mergeCell ref="AQ35:AU35"/>
    <mergeCell ref="AV35:BD35"/>
    <mergeCell ref="AX43:BD43"/>
    <mergeCell ref="BE43:BF43"/>
    <mergeCell ref="BG43:BW43"/>
    <mergeCell ref="AQ36:AU36"/>
    <mergeCell ref="AQ42:AU42"/>
    <mergeCell ref="AY55:BC55"/>
    <mergeCell ref="BV57:BW57"/>
    <mergeCell ref="AW57:AX57"/>
    <mergeCell ref="AW56:AX56"/>
    <mergeCell ref="AW55:AX55"/>
    <mergeCell ref="AV46:BW46"/>
    <mergeCell ref="BV50:BW51"/>
    <mergeCell ref="AV43:AW43"/>
    <mergeCell ref="AV44:BD44"/>
    <mergeCell ref="BV64:BW64"/>
    <mergeCell ref="BV65:BW65"/>
    <mergeCell ref="BV66:BW66"/>
    <mergeCell ref="BV59:BW59"/>
    <mergeCell ref="BV60:BW60"/>
    <mergeCell ref="BV52:BW52"/>
    <mergeCell ref="BV53:BW53"/>
    <mergeCell ref="BV54:BW54"/>
    <mergeCell ref="BV55:BW55"/>
    <mergeCell ref="BV56:BW56"/>
    <mergeCell ref="BV58:BW58"/>
    <mergeCell ref="AW58:AX58"/>
    <mergeCell ref="AW59:AX59"/>
    <mergeCell ref="BD55:BU55"/>
    <mergeCell ref="AY56:BC56"/>
    <mergeCell ref="BD56:BU56"/>
    <mergeCell ref="AY57:BC57"/>
    <mergeCell ref="BD57:BU57"/>
    <mergeCell ref="AS52:AV57"/>
    <mergeCell ref="AY52:BC52"/>
    <mergeCell ref="BD52:BU52"/>
    <mergeCell ref="AY53:BC53"/>
    <mergeCell ref="BD53:BU53"/>
    <mergeCell ref="AW60:AX60"/>
    <mergeCell ref="BV61:BW61"/>
    <mergeCell ref="BV62:BW62"/>
    <mergeCell ref="BV63:BW63"/>
    <mergeCell ref="AW65:AX65"/>
    <mergeCell ref="BV74:BW74"/>
    <mergeCell ref="BV71:BW71"/>
    <mergeCell ref="BV72:BW72"/>
    <mergeCell ref="BV73:BW73"/>
    <mergeCell ref="BV81:BW81"/>
    <mergeCell ref="AW74:AX74"/>
    <mergeCell ref="AW68:AX68"/>
    <mergeCell ref="AY63:BC63"/>
    <mergeCell ref="BD63:BU63"/>
    <mergeCell ref="AY64:BC64"/>
    <mergeCell ref="BD64:BU64"/>
    <mergeCell ref="AY65:BC65"/>
    <mergeCell ref="BD65:BU65"/>
    <mergeCell ref="BD62:BU62"/>
    <mergeCell ref="AY85:BC85"/>
    <mergeCell ref="BD85:BU85"/>
    <mergeCell ref="AY86:BC86"/>
    <mergeCell ref="BD86:BU86"/>
    <mergeCell ref="AY87:BC87"/>
    <mergeCell ref="BD87:BU87"/>
    <mergeCell ref="AY88:BC88"/>
    <mergeCell ref="BD88:BU88"/>
    <mergeCell ref="AY89:BC89"/>
    <mergeCell ref="BD89:BU89"/>
    <mergeCell ref="AY90:BC90"/>
    <mergeCell ref="BV67:BW67"/>
    <mergeCell ref="AW64:AX64"/>
    <mergeCell ref="BV68:BW68"/>
    <mergeCell ref="BV69:BW69"/>
    <mergeCell ref="BV70:BW70"/>
    <mergeCell ref="AW61:AX61"/>
    <mergeCell ref="AW62:AX62"/>
    <mergeCell ref="BV92:BW92"/>
    <mergeCell ref="BV93:BW93"/>
    <mergeCell ref="BV94:BW94"/>
    <mergeCell ref="BV95:BW95"/>
    <mergeCell ref="BV96:BW96"/>
    <mergeCell ref="AW94:AX94"/>
    <mergeCell ref="AW96:AX96"/>
    <mergeCell ref="AQ84:AR90"/>
    <mergeCell ref="AS84:AV90"/>
    <mergeCell ref="BD90:BU90"/>
    <mergeCell ref="BD96:BU96"/>
    <mergeCell ref="BV82:BW82"/>
    <mergeCell ref="BV78:BW78"/>
    <mergeCell ref="BV79:BW79"/>
    <mergeCell ref="BV80:BW80"/>
    <mergeCell ref="BV85:BW85"/>
    <mergeCell ref="BV86:BW86"/>
    <mergeCell ref="BV83:BW83"/>
    <mergeCell ref="BV84:BW84"/>
    <mergeCell ref="AW83:AX83"/>
    <mergeCell ref="AW86:AX86"/>
    <mergeCell ref="AW87:AX87"/>
    <mergeCell ref="AW88:AX88"/>
    <mergeCell ref="BV87:BW87"/>
    <mergeCell ref="BV88:BW88"/>
    <mergeCell ref="BV89:BW89"/>
    <mergeCell ref="BV90:BW90"/>
    <mergeCell ref="BV91:BW91"/>
    <mergeCell ref="AW82:AX82"/>
    <mergeCell ref="AW84:AX84"/>
    <mergeCell ref="AY84:BC84"/>
    <mergeCell ref="BD84:BU84"/>
    <mergeCell ref="AY94:BC94"/>
    <mergeCell ref="BD94:BU94"/>
    <mergeCell ref="AY95:BC95"/>
    <mergeCell ref="AF111:AG111"/>
    <mergeCell ref="AW111:AX111"/>
    <mergeCell ref="AF133:AG133"/>
    <mergeCell ref="AW133:AX133"/>
    <mergeCell ref="I91:M91"/>
    <mergeCell ref="N91:AE91"/>
    <mergeCell ref="I127:M127"/>
    <mergeCell ref="N127:AE127"/>
    <mergeCell ref="BD102:BU102"/>
    <mergeCell ref="AY110:BC110"/>
    <mergeCell ref="BD110:BU110"/>
    <mergeCell ref="AQ111:AR111"/>
    <mergeCell ref="AS111:AV111"/>
    <mergeCell ref="AY111:BC111"/>
    <mergeCell ref="BD111:BU111"/>
    <mergeCell ref="AQ112:AR113"/>
    <mergeCell ref="AS112:AV113"/>
    <mergeCell ref="AY112:BC112"/>
    <mergeCell ref="BD112:BU112"/>
    <mergeCell ref="AY113:BC113"/>
    <mergeCell ref="BD113:BU113"/>
    <mergeCell ref="AQ114:AR115"/>
    <mergeCell ref="AS114:AV115"/>
    <mergeCell ref="AY114:BC114"/>
    <mergeCell ref="BD114:BU114"/>
    <mergeCell ref="AY115:BC115"/>
    <mergeCell ref="AF119:AG119"/>
    <mergeCell ref="AW119:AX119"/>
    <mergeCell ref="AF128:AG128"/>
    <mergeCell ref="I164:J164"/>
    <mergeCell ref="I165:J165"/>
    <mergeCell ref="R150:AG156"/>
    <mergeCell ref="R157:AG163"/>
    <mergeCell ref="R164:AG170"/>
    <mergeCell ref="I150:J150"/>
    <mergeCell ref="I151:J151"/>
    <mergeCell ref="I152:J152"/>
    <mergeCell ref="AW92:AX92"/>
    <mergeCell ref="AW90:AX90"/>
    <mergeCell ref="AW91:AX91"/>
    <mergeCell ref="AW89:AX89"/>
    <mergeCell ref="AW93:AX93"/>
    <mergeCell ref="AY93:BC93"/>
    <mergeCell ref="AR148:AX148"/>
    <mergeCell ref="AR149:AS149"/>
    <mergeCell ref="AT149:AX149"/>
    <mergeCell ref="AY149:AZ149"/>
    <mergeCell ref="BA149:BG149"/>
    <mergeCell ref="BA156:BG156"/>
    <mergeCell ref="AT157:AX163"/>
    <mergeCell ref="AY157:AZ157"/>
    <mergeCell ref="BA157:BG157"/>
    <mergeCell ref="AT150:AX156"/>
    <mergeCell ref="AY150:AZ150"/>
    <mergeCell ref="BA150:BG150"/>
    <mergeCell ref="I167:J167"/>
    <mergeCell ref="I168:J168"/>
    <mergeCell ref="I169:J169"/>
    <mergeCell ref="BD93:BU93"/>
    <mergeCell ref="AQ94:AR96"/>
    <mergeCell ref="AS94:AV96"/>
    <mergeCell ref="AQ157:AQ163"/>
    <mergeCell ref="A116:B117"/>
    <mergeCell ref="A118:B119"/>
    <mergeCell ref="A120:B121"/>
    <mergeCell ref="C130:F131"/>
    <mergeCell ref="C124:F129"/>
    <mergeCell ref="A122:B123"/>
    <mergeCell ref="A124:B129"/>
    <mergeCell ref="A130:B131"/>
    <mergeCell ref="A132:B136"/>
    <mergeCell ref="B157:C163"/>
    <mergeCell ref="D164:H170"/>
    <mergeCell ref="B164:C170"/>
    <mergeCell ref="K149:Q149"/>
    <mergeCell ref="K156:Q156"/>
    <mergeCell ref="K157:Q157"/>
    <mergeCell ref="K158:Q158"/>
    <mergeCell ref="K159:Q159"/>
    <mergeCell ref="K160:Q160"/>
    <mergeCell ref="K161:Q161"/>
    <mergeCell ref="K162:Q162"/>
    <mergeCell ref="K163:Q163"/>
    <mergeCell ref="K164:Q164"/>
    <mergeCell ref="K165:Q165"/>
    <mergeCell ref="K166:Q166"/>
    <mergeCell ref="I153:J153"/>
    <mergeCell ref="I154:J154"/>
    <mergeCell ref="I155:J155"/>
    <mergeCell ref="I156:J156"/>
    <mergeCell ref="I157:J157"/>
    <mergeCell ref="G130:H130"/>
    <mergeCell ref="I130:M130"/>
    <mergeCell ref="G131:H131"/>
    <mergeCell ref="I131:M131"/>
    <mergeCell ref="D149:H149"/>
    <mergeCell ref="D150:H156"/>
    <mergeCell ref="B150:C156"/>
    <mergeCell ref="D157:H163"/>
    <mergeCell ref="A52:B57"/>
    <mergeCell ref="A58:B59"/>
    <mergeCell ref="A60:B65"/>
    <mergeCell ref="A66:B68"/>
    <mergeCell ref="A69:B71"/>
    <mergeCell ref="A72:B74"/>
    <mergeCell ref="A75:B77"/>
    <mergeCell ref="A78:B79"/>
    <mergeCell ref="A80:B81"/>
    <mergeCell ref="A82:B83"/>
    <mergeCell ref="A84:B90"/>
    <mergeCell ref="A91:B93"/>
    <mergeCell ref="A94:B96"/>
    <mergeCell ref="A102:B105"/>
    <mergeCell ref="A106:B109"/>
    <mergeCell ref="A112:B113"/>
    <mergeCell ref="A114:B115"/>
    <mergeCell ref="A110:B110"/>
    <mergeCell ref="I158:J158"/>
    <mergeCell ref="I159:J159"/>
    <mergeCell ref="I160:J160"/>
    <mergeCell ref="I161:J161"/>
    <mergeCell ref="I162:J162"/>
    <mergeCell ref="I163:J163"/>
    <mergeCell ref="G79:H79"/>
    <mergeCell ref="G76:H76"/>
    <mergeCell ref="AR157:AS163"/>
    <mergeCell ref="B148:H148"/>
    <mergeCell ref="C132:F136"/>
    <mergeCell ref="C122:F123"/>
    <mergeCell ref="C120:F121"/>
    <mergeCell ref="C118:F119"/>
    <mergeCell ref="C116:F117"/>
    <mergeCell ref="AQ9:AU9"/>
    <mergeCell ref="AW9:BD9"/>
    <mergeCell ref="A9:E9"/>
    <mergeCell ref="G9:N9"/>
    <mergeCell ref="BQ176:BQ181"/>
    <mergeCell ref="N130:AE130"/>
    <mergeCell ref="N131:AE131"/>
    <mergeCell ref="A150:A156"/>
    <mergeCell ref="A164:A170"/>
    <mergeCell ref="B149:C149"/>
    <mergeCell ref="I170:J170"/>
    <mergeCell ref="K150:Q150"/>
    <mergeCell ref="K151:Q151"/>
    <mergeCell ref="K152:Q152"/>
    <mergeCell ref="K153:Q153"/>
    <mergeCell ref="K154:Q154"/>
    <mergeCell ref="K155:Q155"/>
    <mergeCell ref="K167:Q167"/>
    <mergeCell ref="K168:Q168"/>
    <mergeCell ref="K169:Q169"/>
    <mergeCell ref="K170:Q170"/>
    <mergeCell ref="I149:J149"/>
    <mergeCell ref="AQ164:AQ170"/>
    <mergeCell ref="AR164:AS170"/>
    <mergeCell ref="I166:J166"/>
  </mergeCells>
  <phoneticPr fontId="2"/>
  <conditionalFormatting sqref="B171:B201">
    <cfRule type="expression" dxfId="6" priority="23" stopIfTrue="1">
      <formula>ISERROR(B171)</formula>
    </cfRule>
  </conditionalFormatting>
  <conditionalFormatting sqref="AR171:AR175 AR182:AR201">
    <cfRule type="expression" dxfId="5" priority="22" stopIfTrue="1">
      <formula>ISERROR(AR171)</formula>
    </cfRule>
  </conditionalFormatting>
  <conditionalFormatting sqref="AF102:AG136 AF52:AG96 BV102:BW136 BV52:BW96">
    <cfRule type="expression" dxfId="4" priority="26">
      <formula>COUNTA($AF$52:$AG$74,$AF$75:$AG$105,$AF$106:$AG$131,$AF$132:$AG$136) =0</formula>
    </cfRule>
  </conditionalFormatting>
  <conditionalFormatting sqref="AR176:AR181">
    <cfRule type="expression" dxfId="3" priority="4" stopIfTrue="1">
      <formula>ISERROR(AR176)</formula>
    </cfRule>
  </conditionalFormatting>
  <conditionalFormatting sqref="I150:J156">
    <cfRule type="expression" dxfId="2" priority="3">
      <formula>COUNTIF($I$150:$J$156,I150)&gt;1</formula>
    </cfRule>
  </conditionalFormatting>
  <conditionalFormatting sqref="I157:J163">
    <cfRule type="expression" dxfId="1" priority="2">
      <formula>COUNTIF($I$157:$J$163,I157)&gt;1</formula>
    </cfRule>
  </conditionalFormatting>
  <conditionalFormatting sqref="I164:J170">
    <cfRule type="expression" dxfId="0" priority="1">
      <formula>COUNTIF($I$164:$J$170,I164)&gt;1</formula>
    </cfRule>
  </conditionalFormatting>
  <dataValidations count="44">
    <dataValidation type="whole" allowBlank="1" showInputMessage="1" showErrorMessage="1" promptTitle="半角　　　　　　　　　　　　　　　　　." prompt="営業種目表の該当番号を記入" sqref="B164 B157 B150 AR164 AR157 AR150" xr:uid="{00000000-0002-0000-0000-000000000000}">
      <formula1>1</formula1>
      <formula2>26</formula2>
    </dataValidation>
    <dataValidation type="whole" allowBlank="1" showInputMessage="1" showErrorMessage="1" promptTitle="半角　　　　　　　　　　　　　　　　." prompt="営業種目表の該当番号を記入" sqref="I150:I170 AY150:AY170" xr:uid="{00000000-0002-0000-0000-000001000000}">
      <formula1>1</formula1>
      <formula2>7</formula2>
    </dataValidation>
    <dataValidation type="textLength" operator="lessThanOrEqual" allowBlank="1" showInputMessage="1" showErrorMessage="1" errorTitle="エラー" error="文字数の不正です" sqref="BB28 L28 BB15 L15" xr:uid="{00000000-0002-0000-0000-000002000000}">
      <formula1>8</formula1>
    </dataValidation>
    <dataValidation type="textLength" operator="lessThanOrEqual" allowBlank="1" showInputMessage="1" showErrorMessage="1" errorTitle="エラー" error="文字数が不正です" sqref="F26:F27 AV26:AV27" xr:uid="{00000000-0002-0000-0000-000003000000}">
      <formula1>40</formula1>
    </dataValidation>
    <dataValidation type="list" allowBlank="1" showInputMessage="1" showErrorMessage="1" sqref="AV10:BD10" xr:uid="{00000000-0002-0000-0000-000004000000}">
      <formula1>$G$218:$G$219</formula1>
    </dataValidation>
    <dataValidation type="list" allowBlank="1" showInputMessage="1" showErrorMessage="1" sqref="BJ10:BW10" xr:uid="{00000000-0002-0000-0000-000005000000}">
      <formula1>$G$222:$G$226</formula1>
    </dataValidation>
    <dataValidation type="date" operator="greaterThanOrEqual" allowBlank="1" showInputMessage="1" showErrorMessage="1" sqref="AB1:AG2 BR1:BW2" xr:uid="{00000000-0002-0000-0000-000006000000}">
      <formula1>1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2:N22 AV22:BD22" xr:uid="{00000000-0002-0000-0000-000007000000}">
      <formula1>13</formula1>
    </dataValidation>
    <dataValidation imeMode="halfAlpha" allowBlank="1" showInputMessage="1" showErrorMessage="1" promptTitle="半角" prompt=" " sqref="AV46 AV23 U36:AG36 F46 F23:F24" xr:uid="{00000000-0002-0000-0000-000008000000}"/>
    <dataValidation type="textLength" imeMode="hiragana" operator="lessThanOrEqual" allowBlank="1" showInputMessage="1" showErrorMessage="1" errorTitle="エラー" error="50文字以内で入力してください" promptTitle="全角" prompt=" " sqref="H20:N20 AX20:BD20" xr:uid="{00000000-0002-0000-0000-000009000000}">
      <formula1>50</formula1>
    </dataValidation>
    <dataValidation type="textLength" imeMode="halfAlpha" operator="lessThanOrEqual" allowBlank="1" showInputMessage="1" showErrorMessage="1" errorTitle="エラー" error="文字数の不正です" promptTitle="半角" prompt="　" sqref="BC28:BE28 M28:O28 BC15:BE15 M15:O15" xr:uid="{00000000-0002-0000-0000-00000A000000}">
      <formula1>4</formula1>
    </dataValidation>
    <dataValidation type="textLength" imeMode="halfAlpha" operator="equal" allowBlank="1" showInputMessage="1" showErrorMessage="1" errorTitle="エラー" error="文字数の不正です" promptTitle="半角" prompt="　" sqref="AZ28:BA28 J28:K28 AZ15:BA15 J15:K15" xr:uid="{00000000-0002-0000-0000-00000B000000}">
      <formula1>3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34:N35 F45:N45 AV21:BD21 AV34:BD35 AV45:BD45" xr:uid="{00000000-0002-0000-0000-00000C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42:AG42 BG19:BW19 BG42:BW42" xr:uid="{00000000-0002-0000-0000-00000D000000}">
      <formula1>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" xr:uid="{00000000-0002-0000-0000-00000E000000}">
      <formula1>60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Q43:AG43 BG20:BW20 BG33:BW33 BG43:BW43" xr:uid="{00000000-0002-0000-0000-00000F000000}">
      <formula1>50</formula1>
    </dataValidation>
    <dataValidation type="custom" imeMode="hiragana" allowBlank="1" showInputMessage="1" showErrorMessage="1" error="住所は160文字以内で入力してください" promptTitle="全角４０文字以内" prompt="　" sqref="AY30:BW31" xr:uid="{00000000-0002-0000-0000-000010000000}">
      <formula1>LEN(AY30)+LEN(AY31)+LEN(AY32)&lt;=160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3" xr:uid="{00000000-0002-0000-0000-000011000000}">
      <formula1>60</formula1>
    </dataValidation>
    <dataValidation type="list" allowBlank="1" showInputMessage="1" showErrorMessage="1" promptTitle="リスト選択　　　　　　　　　　　　　　." prompt="○○建設株式会社 ⇒ ”後 株式会社”_x000a_株式会社○○建設 ⇒ ”前 株式会社”" sqref="I14:L14 AY14:BB14" xr:uid="{00000000-0002-0000-0000-000012000000}">
      <formula1>$G$229:$G$237</formula1>
    </dataValidation>
    <dataValidation type="custom" imeMode="hiragana" allowBlank="1" showInputMessage="1" showErrorMessage="1" error="住所は160文字以内で入力してください" promptTitle="全角１０文字以内" prompt="　" sqref="AY29" xr:uid="{00000000-0002-0000-0000-000013000000}">
      <formula1>LEN(AY29)+LEN(AY30)+LEN(AY31)&lt;=160</formula1>
    </dataValidation>
    <dataValidation imeMode="halfAlpha" allowBlank="1" showInputMessage="1" showErrorMessage="1" promptTitle="半角 " prompt=" " sqref="F36:S36 AV36" xr:uid="{00000000-0002-0000-0000-000014000000}"/>
    <dataValidation type="textLength" imeMode="fullKatakana" operator="lessThanOrEqual" allowBlank="1" showInputMessage="1" showErrorMessage="1" errorTitle="エラー" error="50文字以内で入力してください" promptTitle="全角" prompt="　" sqref="Q26:AG26 BG26:BW26" xr:uid="{00000000-0002-0000-0000-000015000000}">
      <formula1>50</formula1>
    </dataValidation>
    <dataValidation type="textLength" imeMode="hiragana" operator="lessThanOrEqual" allowBlank="1" showInputMessage="1" showErrorMessage="1" error="50文字以内で入力してください" promptTitle="全角カナ" prompt="　" sqref="Q32:AG32 BG32:BW32" xr:uid="{00000000-0002-0000-0000-000016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3:N33 AX33:BD33" xr:uid="{00000000-0002-0000-0000-000017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　　              　　　　." prompt="営業所名のみ_x000a_（商号又は名称は不要）_x000a_" sqref="Q27:AG27 BG27:BW27" xr:uid="{00000000-0002-0000-0000-000018000000}">
      <formula1>50</formula1>
    </dataValidation>
    <dataValidation imeMode="halfAlpha" allowBlank="1" showInputMessage="1" showErrorMessage="1" sqref="BS39:BV39" xr:uid="{00000000-0002-0000-0000-000019000000}"/>
    <dataValidation type="whole" imeMode="halfAlpha" operator="greaterThanOrEqual" allowBlank="1" showInputMessage="1" showErrorMessage="1" promptTitle="登記簿記載の資本金を記入" prompt="　" sqref="F38:O38 AV38:BE38" xr:uid="{00000000-0002-0000-0000-00001A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4:N44 AV44:BD44" xr:uid="{00000000-0002-0000-0000-00001B000000}">
      <formula1>13</formula1>
    </dataValidation>
    <dataValidation type="textLength" operator="lessThanOrEqual" allowBlank="1" showInputMessage="1" showErrorMessage="1" errorTitle="エラー" error="50文字以内で入力してください" promptTitle="全角" prompt="　" sqref="H43:N43 AX43:BD43" xr:uid="{00000000-0002-0000-0000-00001C000000}">
      <formula1>50</formula1>
    </dataValidation>
    <dataValidation type="list" allowBlank="1" showInputMessage="1" showErrorMessage="1" promptTitle="リスト選択" prompt="　" sqref="F10:N10" xr:uid="{00000000-0002-0000-0000-00001D000000}">
      <formula1>$G$218:$G$219</formula1>
    </dataValidation>
    <dataValidation type="list" allowBlank="1" showInputMessage="1" showErrorMessage="1" promptTitle="リスト選択" prompt="　" sqref="T10:AG10" xr:uid="{00000000-0002-0000-0000-00001E000000}">
      <formula1>$G$222:$G$224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29:O29 I16:O16" xr:uid="{00000000-0002-0000-0000-00001F000000}">
      <formula1>10</formula1>
    </dataValidation>
    <dataValidation type="textLength" imeMode="hiragana" operator="lessThanOrEqual" allowBlank="1" showInputMessage="1" showErrorMessage="1" error="住所は160文字以内で入力してください" promptTitle="全角４０文字以内" prompt="　" sqref="I30:AG31" xr:uid="{00000000-0002-0000-0000-000020000000}">
      <formula1>40</formula1>
    </dataValidation>
    <dataValidation allowBlank="1" showInputMessage="1" showErrorMessage="1" promptTitle="半角" prompt="　" sqref="F8:F9 G8:N8" xr:uid="{00000000-0002-0000-0000-000021000000}"/>
    <dataValidation type="list" allowBlank="1" showInputMessage="1" showErrorMessage="1" promptTitle="リスト選択" prompt="　" sqref="AF78:AG96 AF102:AG136 BV78:BW96 BV102:BW136" xr:uid="{00000000-0002-0000-0000-000022000000}">
      <formula1>$G$240</formula1>
    </dataValidation>
    <dataValidation type="whole" imeMode="halfAlpha" operator="greaterThanOrEqual" allowBlank="1" showInputMessage="1" showErrorMessage="1" sqref="AC39:AF39 U39:X39 BK39:BN39" xr:uid="{00000000-0002-0000-0000-000023000000}">
      <formula1>0</formula1>
    </dataValidation>
    <dataValidation type="custom" imeMode="hiragana" allowBlank="1" showInputMessage="1" showErrorMessage="1" error="住所は160文字以内で入力してください" promptTitle="全角１０文字以内" prompt="　" sqref="AY16:BE16" xr:uid="{00000000-0002-0000-0000-000024000000}">
      <formula1>LEN(AY16)+LEN(AY17)+LEN(AY18) &lt;= 160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AY17:BW18 I17:AG18" xr:uid="{00000000-0002-0000-0000-000025000000}">
      <formula1>35</formula1>
    </dataValidation>
    <dataValidation type="whole" imeMode="halfAlpha" operator="greaterThanOrEqual" allowBlank="1" showInputMessage="1" showErrorMessage="1" sqref="W38:AE38 BM38:BU38" xr:uid="{00000000-0002-0000-0000-000026000000}">
      <formula1>-99999999999</formula1>
    </dataValidation>
    <dataValidation type="date" operator="greaterThanOrEqual" allowBlank="1" showInputMessage="1" showErrorMessage="1" promptTitle="登記簿記載の設立年月日を記入" prompt="　" sqref="F39:Q39" xr:uid="{00000000-0002-0000-0000-000027000000}">
      <formula1>1</formula1>
    </dataValidation>
    <dataValidation type="list" operator="equal" allowBlank="1" showInputMessage="1" showErrorMessage="1" promptTitle="リスト選択" prompt="　" sqref="AF52:AG77 BV52:BW77" xr:uid="{00000000-0002-0000-0000-000028000000}">
      <formula1>$G$240</formula1>
    </dataValidation>
    <dataValidation type="textLength" imeMode="hiragana" operator="lessThanOrEqual" allowBlank="1" showInputMessage="1" showErrorMessage="1" promptTitle="全角２５５文字以内" prompt="具体的な内容を記入" sqref="R164 R157 R150 BH164 BH157 BH150" xr:uid="{00000000-0002-0000-0000-000029000000}">
      <formula1>255</formula1>
    </dataValidation>
    <dataValidation type="textLength" imeMode="halfAlpha" operator="lessThanOrEqual" allowBlank="1" showInputMessage="1" showErrorMessage="1" promptTitle="半角" prompt="　" sqref="AW9" xr:uid="{00000000-0002-0000-0000-00002A000000}">
      <formula1>13</formula1>
    </dataValidation>
    <dataValidation type="textLength" operator="lessThanOrEqual" allowBlank="1" showInputMessage="1" showErrorMessage="1" promptTitle="数字13桁" prompt="　" sqref="G9:N9" xr:uid="{00000000-0002-0000-0000-00002B000000}">
      <formula1>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>
    <oddFooter xml:space="preserve">&amp;R&amp;P / &amp;N </oddFooter>
  </headerFooter>
  <rowBreaks count="2" manualBreakCount="2">
    <brk id="96" max="32" man="1"/>
    <brk id="144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6"/>
  <sheetViews>
    <sheetView workbookViewId="0">
      <selection activeCell="E14" sqref="E14"/>
    </sheetView>
  </sheetViews>
  <sheetFormatPr defaultColWidth="9" defaultRowHeight="11.25"/>
  <cols>
    <col min="1" max="2" width="13.125" style="25" customWidth="1"/>
    <col min="3" max="3" width="14.75" style="14" bestFit="1" customWidth="1"/>
    <col min="4" max="5" width="15.375" style="14" customWidth="1"/>
    <col min="6" max="6" width="23.375" style="19" customWidth="1"/>
    <col min="7" max="13" width="15" style="19" customWidth="1"/>
    <col min="14" max="14" width="15" style="21" customWidth="1"/>
    <col min="15" max="16384" width="9" style="14"/>
  </cols>
  <sheetData>
    <row r="1" spans="1:14" ht="15.75" customHeight="1">
      <c r="A1" s="11" t="s">
        <v>53</v>
      </c>
      <c r="B1" s="11" t="s">
        <v>54</v>
      </c>
      <c r="C1" s="12" t="s">
        <v>55</v>
      </c>
      <c r="D1" s="12" t="s">
        <v>56</v>
      </c>
      <c r="E1" s="12" t="s">
        <v>57</v>
      </c>
      <c r="F1" s="13" t="s">
        <v>58</v>
      </c>
      <c r="G1" s="13" t="s">
        <v>59</v>
      </c>
      <c r="H1" s="13"/>
      <c r="I1" s="13"/>
      <c r="J1" s="13"/>
      <c r="K1" s="13"/>
      <c r="L1" s="13"/>
      <c r="M1" s="13"/>
      <c r="N1" s="13" t="s">
        <v>60</v>
      </c>
    </row>
    <row r="2" spans="1:14" ht="12.95" customHeight="1">
      <c r="A2" s="15" t="s">
        <v>61</v>
      </c>
      <c r="B2" s="16" t="s">
        <v>62</v>
      </c>
      <c r="C2" s="17" t="s">
        <v>63</v>
      </c>
      <c r="D2" s="18" t="s">
        <v>64</v>
      </c>
      <c r="E2" s="17"/>
      <c r="F2" s="19">
        <f>業者カード!AI2</f>
        <v>2</v>
      </c>
      <c r="G2" s="20"/>
      <c r="H2" s="20"/>
      <c r="I2" s="20"/>
      <c r="J2" s="20"/>
      <c r="K2" s="20"/>
      <c r="L2" s="20"/>
      <c r="M2" s="20"/>
    </row>
    <row r="3" spans="1:14" ht="12.95" customHeight="1">
      <c r="A3" s="15" t="s">
        <v>65</v>
      </c>
      <c r="B3" s="16"/>
      <c r="C3" s="17" t="s">
        <v>66</v>
      </c>
      <c r="D3" s="18" t="s">
        <v>67</v>
      </c>
      <c r="E3" s="17"/>
      <c r="F3" s="19" t="str">
        <f>業者カード!AK4</f>
        <v>2023052901</v>
      </c>
      <c r="G3" s="20"/>
      <c r="H3" s="20"/>
      <c r="I3" s="20"/>
      <c r="J3" s="20"/>
      <c r="K3" s="20"/>
      <c r="L3" s="20"/>
      <c r="M3" s="20"/>
    </row>
    <row r="4" spans="1:14" ht="12.95" customHeight="1">
      <c r="A4" s="15" t="s">
        <v>68</v>
      </c>
      <c r="B4" s="16"/>
      <c r="C4" s="17" t="s">
        <v>69</v>
      </c>
      <c r="D4" s="18" t="s">
        <v>70</v>
      </c>
      <c r="E4" s="17"/>
      <c r="F4" s="19">
        <f>業者カード!AJ2</f>
        <v>2023</v>
      </c>
      <c r="G4" s="20"/>
      <c r="H4" s="20"/>
      <c r="I4" s="20"/>
      <c r="J4" s="20"/>
      <c r="K4" s="20"/>
      <c r="L4" s="20"/>
      <c r="M4" s="20"/>
    </row>
    <row r="5" spans="1:14" ht="12.95" customHeight="1">
      <c r="A5" s="15" t="s">
        <v>71</v>
      </c>
      <c r="B5" s="16"/>
      <c r="C5" s="17" t="s">
        <v>72</v>
      </c>
      <c r="D5" s="18" t="s">
        <v>73</v>
      </c>
      <c r="E5" s="17"/>
      <c r="F5" s="19">
        <f>業者カード!AI5</f>
        <v>18382</v>
      </c>
      <c r="G5" s="20"/>
      <c r="H5" s="20"/>
      <c r="I5" s="20"/>
      <c r="J5" s="20"/>
      <c r="K5" s="20"/>
      <c r="L5" s="20"/>
      <c r="M5" s="20"/>
    </row>
    <row r="6" spans="1:14" s="23" customFormat="1" ht="12.95" customHeight="1">
      <c r="A6" s="22"/>
      <c r="B6" s="22"/>
      <c r="F6" s="21"/>
      <c r="G6" s="21"/>
      <c r="H6" s="21"/>
      <c r="I6" s="21"/>
      <c r="J6" s="21"/>
      <c r="K6" s="21"/>
      <c r="L6" s="21"/>
      <c r="M6" s="21"/>
      <c r="N6" s="21"/>
    </row>
    <row r="7" spans="1:14" s="23" customFormat="1" ht="12.95" customHeight="1">
      <c r="A7" s="16" t="s">
        <v>74</v>
      </c>
      <c r="B7" s="16"/>
      <c r="C7" s="12" t="s">
        <v>55</v>
      </c>
      <c r="D7" s="12" t="s">
        <v>56</v>
      </c>
      <c r="E7" s="12" t="s">
        <v>57</v>
      </c>
      <c r="F7" s="20" t="s">
        <v>58</v>
      </c>
      <c r="G7" s="20" t="s">
        <v>59</v>
      </c>
      <c r="H7" s="20"/>
      <c r="I7" s="20"/>
      <c r="J7" s="20"/>
      <c r="K7" s="20"/>
      <c r="L7" s="20"/>
      <c r="M7" s="20"/>
      <c r="N7" s="20"/>
    </row>
    <row r="8" spans="1:14" s="23" customFormat="1" ht="12.95" customHeight="1">
      <c r="A8" s="16" t="s">
        <v>21</v>
      </c>
      <c r="B8" s="16"/>
      <c r="C8" s="17" t="s">
        <v>63</v>
      </c>
      <c r="D8" s="17" t="s">
        <v>453</v>
      </c>
      <c r="E8" s="17"/>
      <c r="F8" s="19" t="str">
        <f>IF(業者カード!AB1="","",業者カード!AB1)</f>
        <v/>
      </c>
      <c r="G8" s="20"/>
      <c r="H8" s="20"/>
      <c r="I8" s="20"/>
      <c r="J8" s="20"/>
      <c r="K8" s="20"/>
      <c r="L8" s="20"/>
      <c r="M8" s="20"/>
      <c r="N8" s="21" t="s">
        <v>77</v>
      </c>
    </row>
    <row r="9" spans="1:14" ht="12.95" customHeight="1">
      <c r="A9" s="16" t="s">
        <v>78</v>
      </c>
      <c r="B9" s="16"/>
      <c r="C9" s="17" t="s">
        <v>79</v>
      </c>
      <c r="D9" s="17" t="s">
        <v>80</v>
      </c>
      <c r="E9" s="17"/>
      <c r="F9" s="19" t="str">
        <f>業者カード!AH10</f>
        <v/>
      </c>
      <c r="G9" s="20">
        <f>業者カード!F10</f>
        <v>0</v>
      </c>
      <c r="H9" s="20"/>
      <c r="I9" s="20"/>
      <c r="J9" s="20"/>
      <c r="K9" s="20"/>
      <c r="L9" s="20"/>
      <c r="M9" s="20"/>
    </row>
    <row r="10" spans="1:14" ht="12.95" customHeight="1">
      <c r="A10" s="16" t="s">
        <v>81</v>
      </c>
      <c r="B10" s="16"/>
      <c r="C10" s="17" t="s">
        <v>82</v>
      </c>
      <c r="D10" s="17" t="s">
        <v>83</v>
      </c>
      <c r="E10" s="17" t="s">
        <v>84</v>
      </c>
      <c r="F10" s="19" t="str">
        <f>業者カード!AI10</f>
        <v/>
      </c>
      <c r="G10" s="20">
        <f>業者カード!T10</f>
        <v>0</v>
      </c>
      <c r="H10" s="20"/>
      <c r="I10" s="20"/>
      <c r="J10" s="20"/>
      <c r="K10" s="20"/>
      <c r="L10" s="20"/>
      <c r="M10" s="20"/>
      <c r="N10" s="21" t="s">
        <v>85</v>
      </c>
    </row>
    <row r="11" spans="1:14" ht="12.95" customHeight="1">
      <c r="A11" s="16" t="s">
        <v>181</v>
      </c>
      <c r="B11" s="16"/>
      <c r="C11" s="17" t="s">
        <v>75</v>
      </c>
      <c r="D11" s="17" t="s">
        <v>76</v>
      </c>
      <c r="E11" s="17" t="s">
        <v>182</v>
      </c>
      <c r="F11" s="19" t="str">
        <f>IF(業者カード!F7="","",業者カード!AH7)</f>
        <v/>
      </c>
      <c r="G11" s="20"/>
      <c r="H11" s="20"/>
      <c r="I11" s="20"/>
      <c r="J11" s="20"/>
      <c r="K11" s="20"/>
      <c r="L11" s="20"/>
      <c r="M11" s="20"/>
    </row>
    <row r="12" spans="1:14" ht="12.95" customHeight="1">
      <c r="A12" s="16" t="s">
        <v>183</v>
      </c>
      <c r="B12" s="16"/>
      <c r="C12" s="17" t="s">
        <v>75</v>
      </c>
      <c r="D12" s="17" t="s">
        <v>76</v>
      </c>
      <c r="E12" s="17" t="s">
        <v>184</v>
      </c>
      <c r="F12" s="19" t="str">
        <f>IF(F13=1,IF(業者カード!F9="","",業者カード!AI9),IF(業者カード!F8="","",業者カード!AH8))</f>
        <v/>
      </c>
      <c r="G12" s="20"/>
      <c r="H12" s="20"/>
      <c r="I12" s="20"/>
      <c r="J12" s="20"/>
      <c r="K12" s="20"/>
      <c r="L12" s="20"/>
      <c r="M12" s="20"/>
    </row>
    <row r="13" spans="1:14" ht="12.95" customHeight="1">
      <c r="A13" s="16" t="s">
        <v>452</v>
      </c>
      <c r="B13" s="16"/>
      <c r="C13" s="17" t="s">
        <v>75</v>
      </c>
      <c r="D13" s="17" t="s">
        <v>76</v>
      </c>
      <c r="E13" s="17" t="s">
        <v>464</v>
      </c>
      <c r="F13" s="19">
        <f>業者カード!AH9</f>
        <v>0</v>
      </c>
      <c r="G13" s="20"/>
      <c r="H13" s="20"/>
      <c r="I13" s="20"/>
      <c r="J13" s="20"/>
      <c r="K13" s="20"/>
      <c r="L13" s="20"/>
      <c r="M13" s="20"/>
    </row>
    <row r="14" spans="1:14" s="23" customFormat="1" ht="12.95" customHeight="1">
      <c r="A14" s="22"/>
      <c r="B14" s="22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2.95" customHeight="1">
      <c r="A15" s="16" t="s">
        <v>86</v>
      </c>
      <c r="B15" s="16"/>
      <c r="C15" s="12" t="s">
        <v>55</v>
      </c>
      <c r="D15" s="12" t="s">
        <v>56</v>
      </c>
      <c r="E15" s="12" t="s">
        <v>57</v>
      </c>
      <c r="F15" s="20"/>
      <c r="G15" s="20"/>
      <c r="H15" s="20"/>
      <c r="I15" s="20"/>
      <c r="J15" s="20"/>
      <c r="K15" s="20"/>
      <c r="L15" s="20"/>
      <c r="M15" s="20"/>
      <c r="N15" s="20" t="s">
        <v>87</v>
      </c>
    </row>
    <row r="16" spans="1:14" ht="12.95" customHeight="1">
      <c r="A16" s="16" t="s">
        <v>88</v>
      </c>
      <c r="B16" s="16"/>
      <c r="C16" s="17" t="s">
        <v>89</v>
      </c>
      <c r="D16" s="17" t="s">
        <v>90</v>
      </c>
      <c r="E16" s="17"/>
      <c r="F16" s="19" t="str">
        <f>業者カード!AI14</f>
        <v/>
      </c>
      <c r="G16" s="20"/>
      <c r="H16" s="20"/>
      <c r="I16" s="20"/>
      <c r="J16" s="20"/>
      <c r="K16" s="20"/>
      <c r="L16" s="20"/>
      <c r="M16" s="20"/>
      <c r="N16" s="21" t="s">
        <v>91</v>
      </c>
    </row>
    <row r="17" spans="1:14" ht="12.95" customHeight="1">
      <c r="A17" s="16" t="s">
        <v>39</v>
      </c>
      <c r="B17" s="16"/>
      <c r="C17" s="17" t="s">
        <v>82</v>
      </c>
      <c r="D17" s="17" t="s">
        <v>83</v>
      </c>
      <c r="E17" s="17" t="s">
        <v>92</v>
      </c>
      <c r="F17" s="19" t="str">
        <f>IF(業者カード!O14="","",業者カード!AH14)</f>
        <v/>
      </c>
      <c r="G17" s="20"/>
      <c r="H17" s="20"/>
      <c r="I17" s="20"/>
      <c r="J17" s="20"/>
      <c r="K17" s="20"/>
      <c r="L17" s="20"/>
      <c r="M17" s="20"/>
      <c r="N17" s="21" t="s">
        <v>0</v>
      </c>
    </row>
    <row r="18" spans="1:14" ht="12.95" customHeight="1">
      <c r="A18" s="16" t="s">
        <v>93</v>
      </c>
      <c r="B18" s="16"/>
      <c r="C18" s="17" t="s">
        <v>94</v>
      </c>
      <c r="D18" s="17" t="s">
        <v>95</v>
      </c>
      <c r="E18" s="17" t="s">
        <v>96</v>
      </c>
      <c r="F18" s="19" t="str">
        <f>IF(業者カード!O13="","",業者カード!AH13)</f>
        <v/>
      </c>
      <c r="G18" s="20"/>
      <c r="H18" s="20"/>
      <c r="I18" s="20"/>
      <c r="J18" s="20"/>
      <c r="K18" s="20"/>
      <c r="L18" s="20"/>
      <c r="M18" s="20"/>
      <c r="N18" s="21" t="s">
        <v>97</v>
      </c>
    </row>
    <row r="19" spans="1:14" ht="12.95" customHeight="1">
      <c r="A19" s="16" t="s">
        <v>98</v>
      </c>
      <c r="B19" s="16"/>
      <c r="C19" s="17" t="s">
        <v>82</v>
      </c>
      <c r="D19" s="17" t="s">
        <v>83</v>
      </c>
      <c r="E19" s="17" t="s">
        <v>99</v>
      </c>
      <c r="F19" s="19" t="str">
        <f>IF(業者カード!AH15="","",業者カード!AH15)</f>
        <v/>
      </c>
      <c r="G19" s="20"/>
      <c r="H19" s="20"/>
      <c r="I19" s="20"/>
      <c r="J19" s="20"/>
      <c r="K19" s="20"/>
      <c r="L19" s="20"/>
      <c r="M19" s="20"/>
      <c r="N19" s="21" t="s">
        <v>98</v>
      </c>
    </row>
    <row r="20" spans="1:14" ht="12.95" customHeight="1">
      <c r="A20" s="16" t="s">
        <v>1</v>
      </c>
      <c r="B20" s="16"/>
      <c r="C20" s="17" t="s">
        <v>82</v>
      </c>
      <c r="D20" s="17" t="s">
        <v>83</v>
      </c>
      <c r="E20" s="17" t="s">
        <v>100</v>
      </c>
      <c r="F20" s="19" t="str">
        <f>IF(業者カード!AH16="","",業者カード!AH16)</f>
        <v/>
      </c>
      <c r="G20" s="20"/>
      <c r="H20" s="20"/>
      <c r="I20" s="20"/>
      <c r="J20" s="20"/>
      <c r="K20" s="20"/>
      <c r="L20" s="20"/>
      <c r="M20" s="20"/>
      <c r="N20" s="21" t="s">
        <v>1</v>
      </c>
    </row>
    <row r="21" spans="1:14" ht="12.95" customHeight="1">
      <c r="A21" s="16" t="s">
        <v>101</v>
      </c>
      <c r="B21" s="16" t="s">
        <v>17</v>
      </c>
      <c r="C21" s="17" t="s">
        <v>82</v>
      </c>
      <c r="D21" s="17" t="s">
        <v>83</v>
      </c>
      <c r="E21" s="17" t="s">
        <v>102</v>
      </c>
      <c r="F21" s="19" t="str">
        <f>IF(業者カード!H20="","",業者カード!H20)</f>
        <v/>
      </c>
      <c r="G21" s="20"/>
      <c r="H21" s="20"/>
      <c r="I21" s="20"/>
      <c r="J21" s="20"/>
      <c r="K21" s="20"/>
      <c r="L21" s="20"/>
      <c r="M21" s="20"/>
      <c r="N21" s="21" t="s">
        <v>17</v>
      </c>
    </row>
    <row r="22" spans="1:14" ht="12.95" customHeight="1">
      <c r="A22" s="16"/>
      <c r="B22" s="16" t="s">
        <v>18</v>
      </c>
      <c r="C22" s="17" t="s">
        <v>103</v>
      </c>
      <c r="D22" s="17" t="s">
        <v>104</v>
      </c>
      <c r="E22" s="17" t="s">
        <v>105</v>
      </c>
      <c r="F22" s="19" t="str">
        <f>IF(業者カード!Q20="","",業者カード!Q20)</f>
        <v/>
      </c>
      <c r="G22" s="20"/>
      <c r="H22" s="20"/>
      <c r="I22" s="20"/>
      <c r="J22" s="20"/>
      <c r="K22" s="20"/>
      <c r="L22" s="20"/>
      <c r="M22" s="20"/>
      <c r="N22" s="21" t="s">
        <v>18</v>
      </c>
    </row>
    <row r="23" spans="1:14" ht="12.95" customHeight="1">
      <c r="A23" s="16"/>
      <c r="B23" s="16" t="s">
        <v>106</v>
      </c>
      <c r="C23" s="17" t="s">
        <v>103</v>
      </c>
      <c r="D23" s="17" t="s">
        <v>104</v>
      </c>
      <c r="E23" s="17" t="s">
        <v>107</v>
      </c>
      <c r="F23" s="19" t="str">
        <f>IF(業者カード!Q19="","",業者カード!Q19)</f>
        <v/>
      </c>
      <c r="G23" s="20"/>
      <c r="H23" s="20"/>
      <c r="I23" s="20"/>
      <c r="J23" s="20"/>
      <c r="K23" s="20"/>
      <c r="L23" s="20"/>
      <c r="M23" s="20"/>
      <c r="N23" s="21" t="s">
        <v>108</v>
      </c>
    </row>
    <row r="24" spans="1:14" ht="12.95" customHeight="1">
      <c r="A24" s="16" t="s">
        <v>2</v>
      </c>
      <c r="B24" s="16"/>
      <c r="C24" s="17" t="s">
        <v>75</v>
      </c>
      <c r="D24" s="17" t="s">
        <v>76</v>
      </c>
      <c r="E24" s="17" t="s">
        <v>109</v>
      </c>
      <c r="F24" s="19" t="str">
        <f>IF(業者カード!F21="","",業者カード!F21)</f>
        <v/>
      </c>
      <c r="G24" s="20"/>
      <c r="H24" s="20"/>
      <c r="I24" s="20"/>
      <c r="J24" s="20"/>
      <c r="K24" s="20"/>
      <c r="L24" s="20"/>
      <c r="M24" s="20"/>
      <c r="N24" s="21" t="s">
        <v>2</v>
      </c>
    </row>
    <row r="25" spans="1:14" ht="12.95" customHeight="1">
      <c r="A25" s="16" t="s">
        <v>110</v>
      </c>
      <c r="B25" s="16"/>
      <c r="C25" s="17" t="s">
        <v>75</v>
      </c>
      <c r="D25" s="17" t="s">
        <v>76</v>
      </c>
      <c r="E25" s="17" t="s">
        <v>111</v>
      </c>
      <c r="F25" s="19" t="str">
        <f>IF(業者カード!F22="","",業者カード!F22)</f>
        <v/>
      </c>
      <c r="G25" s="20"/>
      <c r="H25" s="20"/>
      <c r="I25" s="20"/>
      <c r="J25" s="20"/>
      <c r="K25" s="20"/>
      <c r="L25" s="20"/>
      <c r="M25" s="20"/>
      <c r="N25" s="21" t="s">
        <v>110</v>
      </c>
    </row>
    <row r="26" spans="1:14" ht="12.95" customHeight="1">
      <c r="A26" s="16" t="s">
        <v>37</v>
      </c>
      <c r="B26" s="16"/>
      <c r="C26" s="17" t="s">
        <v>75</v>
      </c>
      <c r="D26" s="17" t="s">
        <v>76</v>
      </c>
      <c r="E26" s="17" t="s">
        <v>112</v>
      </c>
      <c r="F26" s="19" t="str">
        <f>IF(業者カード!F23="","",業者カード!F23)</f>
        <v/>
      </c>
      <c r="G26" s="20"/>
      <c r="H26" s="20"/>
      <c r="I26" s="20"/>
      <c r="J26" s="20"/>
      <c r="K26" s="20"/>
      <c r="L26" s="20"/>
      <c r="M26" s="20"/>
      <c r="N26" s="21" t="s">
        <v>113</v>
      </c>
    </row>
    <row r="27" spans="1:14" s="23" customFormat="1" ht="12.95" customHeight="1">
      <c r="A27" s="22"/>
      <c r="B27" s="22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2.95" customHeight="1">
      <c r="A28" s="16" t="s">
        <v>114</v>
      </c>
      <c r="B28" s="16"/>
      <c r="C28" s="12" t="s">
        <v>55</v>
      </c>
      <c r="D28" s="12" t="s">
        <v>56</v>
      </c>
      <c r="E28" s="12" t="s">
        <v>57</v>
      </c>
      <c r="F28" s="20"/>
      <c r="G28" s="20"/>
      <c r="H28" s="20"/>
      <c r="I28" s="20"/>
      <c r="J28" s="20"/>
      <c r="K28" s="20"/>
      <c r="L28" s="20"/>
      <c r="M28" s="20"/>
      <c r="N28" s="20" t="s">
        <v>115</v>
      </c>
    </row>
    <row r="29" spans="1:14" ht="12.95" customHeight="1">
      <c r="A29" s="16" t="s">
        <v>24</v>
      </c>
      <c r="B29" s="16"/>
      <c r="C29" s="17" t="s">
        <v>75</v>
      </c>
      <c r="D29" s="17" t="s">
        <v>116</v>
      </c>
      <c r="E29" s="17" t="s">
        <v>117</v>
      </c>
      <c r="F29" s="19" t="str">
        <f>IF(業者カード!Q27="","",業者カード!AH27)</f>
        <v/>
      </c>
      <c r="G29" s="20"/>
      <c r="H29" s="20"/>
      <c r="I29" s="20"/>
      <c r="J29" s="20"/>
      <c r="K29" s="20"/>
      <c r="L29" s="20"/>
      <c r="M29" s="20"/>
      <c r="N29" s="21" t="s">
        <v>24</v>
      </c>
    </row>
    <row r="30" spans="1:14" ht="12.95" customHeight="1">
      <c r="A30" s="16" t="s">
        <v>118</v>
      </c>
      <c r="B30" s="16"/>
      <c r="C30" s="17" t="s">
        <v>75</v>
      </c>
      <c r="D30" s="17" t="s">
        <v>76</v>
      </c>
      <c r="E30" s="17" t="s">
        <v>119</v>
      </c>
      <c r="F30" s="19" t="str">
        <f>IF(業者カード!Q26="","",業者カード!AH26)</f>
        <v/>
      </c>
      <c r="G30" s="20"/>
      <c r="H30" s="20"/>
      <c r="I30" s="20"/>
      <c r="J30" s="20"/>
      <c r="K30" s="20"/>
      <c r="L30" s="20"/>
      <c r="M30" s="20"/>
      <c r="N30" s="21" t="s">
        <v>23</v>
      </c>
    </row>
    <row r="31" spans="1:14" ht="12.95" customHeight="1">
      <c r="A31" s="16" t="s">
        <v>98</v>
      </c>
      <c r="B31" s="16"/>
      <c r="C31" s="17" t="s">
        <v>75</v>
      </c>
      <c r="D31" s="17" t="s">
        <v>76</v>
      </c>
      <c r="E31" s="17" t="s">
        <v>120</v>
      </c>
      <c r="F31" s="19" t="str">
        <f>IF(業者カード!AH28="","",業者カード!AH28)</f>
        <v/>
      </c>
      <c r="G31" s="20"/>
      <c r="H31" s="20"/>
      <c r="I31" s="20"/>
      <c r="J31" s="20"/>
      <c r="K31" s="20"/>
      <c r="L31" s="20"/>
      <c r="M31" s="20"/>
      <c r="N31" s="21" t="s">
        <v>98</v>
      </c>
    </row>
    <row r="32" spans="1:14" ht="12.95" customHeight="1">
      <c r="A32" s="16" t="s">
        <v>1</v>
      </c>
      <c r="B32" s="16"/>
      <c r="C32" s="17" t="s">
        <v>75</v>
      </c>
      <c r="D32" s="17" t="s">
        <v>76</v>
      </c>
      <c r="E32" s="17" t="s">
        <v>121</v>
      </c>
      <c r="F32" s="19" t="str">
        <f>IF(業者カード!AH29="","",業者カード!AH29)</f>
        <v/>
      </c>
      <c r="G32" s="20"/>
      <c r="H32" s="20"/>
      <c r="I32" s="20"/>
      <c r="J32" s="20"/>
      <c r="K32" s="20"/>
      <c r="L32" s="20"/>
      <c r="M32" s="20"/>
      <c r="N32" s="21" t="s">
        <v>1</v>
      </c>
    </row>
    <row r="33" spans="1:14" ht="12.95" customHeight="1">
      <c r="A33" s="16" t="s">
        <v>101</v>
      </c>
      <c r="B33" s="16" t="s">
        <v>17</v>
      </c>
      <c r="C33" s="17" t="s">
        <v>75</v>
      </c>
      <c r="D33" s="17" t="s">
        <v>76</v>
      </c>
      <c r="E33" s="17" t="s">
        <v>122</v>
      </c>
      <c r="F33" s="19" t="str">
        <f>IF(業者カード!H33="","",業者カード!H33)</f>
        <v/>
      </c>
      <c r="G33" s="20"/>
      <c r="H33" s="20"/>
      <c r="I33" s="20"/>
      <c r="J33" s="20"/>
      <c r="K33" s="20"/>
      <c r="L33" s="20"/>
      <c r="M33" s="20"/>
      <c r="N33" s="21" t="s">
        <v>17</v>
      </c>
    </row>
    <row r="34" spans="1:14" ht="12.95" customHeight="1">
      <c r="A34" s="16"/>
      <c r="B34" s="16" t="s">
        <v>18</v>
      </c>
      <c r="C34" s="17" t="s">
        <v>75</v>
      </c>
      <c r="D34" s="17" t="s">
        <v>104</v>
      </c>
      <c r="E34" s="17" t="s">
        <v>123</v>
      </c>
      <c r="F34" s="19" t="str">
        <f>IF(業者カード!Q33="","",業者カード!Q33)</f>
        <v/>
      </c>
      <c r="G34" s="20"/>
      <c r="H34" s="20"/>
      <c r="I34" s="20"/>
      <c r="J34" s="20"/>
      <c r="K34" s="20"/>
      <c r="L34" s="20"/>
      <c r="M34" s="20"/>
      <c r="N34" s="21" t="s">
        <v>18</v>
      </c>
    </row>
    <row r="35" spans="1:14" ht="12.95" customHeight="1">
      <c r="A35" s="16"/>
      <c r="B35" s="16" t="s">
        <v>106</v>
      </c>
      <c r="C35" s="17" t="s">
        <v>75</v>
      </c>
      <c r="D35" s="17" t="s">
        <v>104</v>
      </c>
      <c r="E35" s="17" t="s">
        <v>124</v>
      </c>
      <c r="F35" s="19" t="str">
        <f>IF(業者カード!Q32="","",業者カード!Q32)</f>
        <v/>
      </c>
      <c r="G35" s="20"/>
      <c r="H35" s="20"/>
      <c r="I35" s="20"/>
      <c r="J35" s="20"/>
      <c r="K35" s="20"/>
      <c r="L35" s="20"/>
      <c r="M35" s="20"/>
      <c r="N35" s="21" t="s">
        <v>108</v>
      </c>
    </row>
    <row r="36" spans="1:14" ht="12.95" customHeight="1">
      <c r="A36" s="16" t="s">
        <v>2</v>
      </c>
      <c r="B36" s="16"/>
      <c r="C36" s="17" t="s">
        <v>75</v>
      </c>
      <c r="D36" s="17" t="s">
        <v>76</v>
      </c>
      <c r="E36" s="17" t="s">
        <v>125</v>
      </c>
      <c r="F36" s="19" t="str">
        <f>IF(業者カード!F34="","",業者カード!F34)</f>
        <v/>
      </c>
      <c r="G36" s="20"/>
      <c r="H36" s="20"/>
      <c r="I36" s="20"/>
      <c r="J36" s="20"/>
      <c r="K36" s="20"/>
      <c r="L36" s="20"/>
      <c r="M36" s="20"/>
      <c r="N36" s="21" t="s">
        <v>2</v>
      </c>
    </row>
    <row r="37" spans="1:14" ht="12.95" customHeight="1">
      <c r="A37" s="16" t="s">
        <v>110</v>
      </c>
      <c r="B37" s="16"/>
      <c r="C37" s="17" t="s">
        <v>75</v>
      </c>
      <c r="D37" s="17" t="s">
        <v>76</v>
      </c>
      <c r="E37" s="17" t="s">
        <v>126</v>
      </c>
      <c r="F37" s="19" t="str">
        <f>IF(業者カード!F35="","",業者カード!F35)</f>
        <v/>
      </c>
      <c r="G37" s="20"/>
      <c r="H37" s="20"/>
      <c r="I37" s="20"/>
      <c r="J37" s="20"/>
      <c r="K37" s="20"/>
      <c r="L37" s="20"/>
      <c r="M37" s="20"/>
      <c r="N37" s="21" t="s">
        <v>110</v>
      </c>
    </row>
    <row r="38" spans="1:14" ht="12.95" customHeight="1">
      <c r="A38" s="16" t="s">
        <v>37</v>
      </c>
      <c r="B38" s="16"/>
      <c r="C38" s="17" t="s">
        <v>75</v>
      </c>
      <c r="D38" s="17" t="s">
        <v>76</v>
      </c>
      <c r="E38" s="17" t="s">
        <v>127</v>
      </c>
      <c r="F38" s="19" t="str">
        <f>IF(業者カード!F36="","",業者カード!F36)</f>
        <v/>
      </c>
      <c r="G38" s="20"/>
      <c r="H38" s="20"/>
      <c r="I38" s="20"/>
      <c r="J38" s="20"/>
      <c r="K38" s="20"/>
      <c r="L38" s="20"/>
      <c r="M38" s="20"/>
      <c r="N38" s="21" t="s">
        <v>113</v>
      </c>
    </row>
    <row r="39" spans="1:14" s="23" customFormat="1" ht="12.95" customHeight="1">
      <c r="A39" s="22"/>
      <c r="B39" s="22"/>
      <c r="F39" s="21"/>
      <c r="G39" s="21"/>
      <c r="H39" s="21"/>
      <c r="I39" s="21"/>
      <c r="J39" s="21"/>
      <c r="K39" s="21"/>
      <c r="L39" s="21"/>
      <c r="M39" s="21"/>
      <c r="N39" s="21"/>
    </row>
    <row r="40" spans="1:14" s="23" customFormat="1" ht="12.95" customHeight="1">
      <c r="A40" s="16"/>
      <c r="B40" s="16"/>
      <c r="C40" s="12" t="s">
        <v>55</v>
      </c>
      <c r="D40" s="12" t="s">
        <v>56</v>
      </c>
      <c r="E40" s="12" t="s">
        <v>57</v>
      </c>
      <c r="F40" s="20"/>
      <c r="G40" s="20"/>
      <c r="H40" s="20"/>
      <c r="I40" s="20"/>
      <c r="J40" s="20"/>
      <c r="K40" s="20"/>
      <c r="L40" s="20"/>
      <c r="M40" s="20"/>
      <c r="N40" s="20" t="s">
        <v>87</v>
      </c>
    </row>
    <row r="41" spans="1:14" ht="12.95" customHeight="1">
      <c r="A41" s="16" t="s">
        <v>128</v>
      </c>
      <c r="B41" s="16"/>
      <c r="C41" s="17" t="s">
        <v>75</v>
      </c>
      <c r="D41" s="17" t="s">
        <v>76</v>
      </c>
      <c r="E41" s="17" t="s">
        <v>129</v>
      </c>
      <c r="F41" s="19" t="str">
        <f>IF(業者カード!F38="","",業者カード!F38)</f>
        <v/>
      </c>
      <c r="G41" s="20"/>
      <c r="H41" s="20"/>
      <c r="I41" s="20"/>
      <c r="J41" s="20"/>
      <c r="K41" s="20"/>
      <c r="L41" s="20"/>
      <c r="M41" s="20"/>
      <c r="N41" s="21" t="s">
        <v>128</v>
      </c>
    </row>
    <row r="42" spans="1:14" ht="12.95" customHeight="1">
      <c r="A42" s="16" t="s">
        <v>130</v>
      </c>
      <c r="B42" s="16"/>
      <c r="C42" s="17" t="s">
        <v>75</v>
      </c>
      <c r="D42" s="17" t="s">
        <v>76</v>
      </c>
      <c r="E42" s="17" t="s">
        <v>131</v>
      </c>
      <c r="F42" s="19" t="str">
        <f>IF(業者カード!W38="","",業者カード!W38)</f>
        <v/>
      </c>
      <c r="G42" s="20"/>
      <c r="H42" s="20"/>
      <c r="I42" s="20"/>
      <c r="J42" s="20"/>
      <c r="K42" s="20"/>
      <c r="L42" s="20"/>
      <c r="M42" s="20"/>
      <c r="N42" s="21" t="s">
        <v>130</v>
      </c>
    </row>
    <row r="43" spans="1:14" ht="12.95" customHeight="1">
      <c r="A43" s="16" t="s">
        <v>132</v>
      </c>
      <c r="B43" s="16"/>
      <c r="C43" s="17" t="s">
        <v>75</v>
      </c>
      <c r="D43" s="17" t="s">
        <v>76</v>
      </c>
      <c r="E43" s="17" t="s">
        <v>133</v>
      </c>
      <c r="F43" s="19" t="str">
        <f>IF(業者カード!F39="","",業者カード!F39)</f>
        <v/>
      </c>
      <c r="G43" s="20"/>
      <c r="H43" s="20"/>
      <c r="I43" s="20"/>
      <c r="J43" s="20"/>
      <c r="K43" s="20"/>
      <c r="L43" s="20"/>
      <c r="M43" s="20"/>
      <c r="N43" s="21" t="s">
        <v>134</v>
      </c>
    </row>
    <row r="44" spans="1:14" ht="12.95" customHeight="1">
      <c r="A44" s="16" t="s">
        <v>135</v>
      </c>
      <c r="B44" s="16"/>
      <c r="C44" s="17" t="s">
        <v>75</v>
      </c>
      <c r="D44" s="17" t="s">
        <v>76</v>
      </c>
      <c r="E44" s="17" t="s">
        <v>136</v>
      </c>
      <c r="F44" s="19" t="str">
        <f>IF(業者カード!U39="","",業者カード!U39)</f>
        <v/>
      </c>
      <c r="G44" s="20"/>
      <c r="H44" s="20"/>
      <c r="I44" s="20"/>
      <c r="J44" s="20"/>
      <c r="K44" s="20"/>
      <c r="L44" s="20"/>
      <c r="M44" s="20"/>
      <c r="N44" s="21" t="s">
        <v>137</v>
      </c>
    </row>
    <row r="45" spans="1:14" ht="12.95" customHeight="1">
      <c r="A45" s="16" t="s">
        <v>138</v>
      </c>
      <c r="B45" s="16"/>
      <c r="C45" s="17" t="s">
        <v>75</v>
      </c>
      <c r="D45" s="17" t="s">
        <v>76</v>
      </c>
      <c r="E45" s="17" t="s">
        <v>139</v>
      </c>
      <c r="F45" s="19" t="str">
        <f>IF(業者カード!AC39="","",業者カード!AC39)</f>
        <v/>
      </c>
      <c r="G45" s="20"/>
      <c r="H45" s="20"/>
      <c r="I45" s="20"/>
      <c r="J45" s="20"/>
      <c r="K45" s="20"/>
      <c r="L45" s="20"/>
      <c r="M45" s="20"/>
      <c r="N45" s="21" t="s">
        <v>140</v>
      </c>
    </row>
    <row r="46" spans="1:14" s="23" customFormat="1" ht="12.95" customHeight="1">
      <c r="A46" s="22"/>
      <c r="B46" s="22"/>
      <c r="F46" s="21"/>
      <c r="G46" s="21"/>
      <c r="H46" s="21"/>
      <c r="I46" s="21"/>
      <c r="J46" s="21"/>
      <c r="K46" s="21"/>
      <c r="L46" s="21"/>
      <c r="M46" s="21"/>
      <c r="N46" s="21"/>
    </row>
    <row r="47" spans="1:14" ht="12.95" customHeight="1">
      <c r="A47" s="15" t="s">
        <v>25</v>
      </c>
      <c r="B47" s="16"/>
      <c r="C47" s="12" t="s">
        <v>55</v>
      </c>
      <c r="D47" s="12" t="s">
        <v>56</v>
      </c>
      <c r="E47" s="12" t="s">
        <v>57</v>
      </c>
      <c r="F47" s="20"/>
      <c r="G47" s="20"/>
      <c r="H47" s="20"/>
      <c r="I47" s="20"/>
      <c r="J47" s="20"/>
      <c r="K47" s="20"/>
      <c r="L47" s="20"/>
      <c r="M47" s="20"/>
      <c r="N47" s="20" t="s">
        <v>141</v>
      </c>
    </row>
    <row r="48" spans="1:14" ht="12.95" customHeight="1">
      <c r="A48" s="16" t="s">
        <v>26</v>
      </c>
      <c r="B48" s="16"/>
      <c r="C48" s="17" t="s">
        <v>142</v>
      </c>
      <c r="D48" s="17" t="s">
        <v>143</v>
      </c>
      <c r="E48" s="17" t="s">
        <v>144</v>
      </c>
      <c r="F48" s="19" t="str">
        <f>IF(業者カード!H43="","",業者カード!H43)</f>
        <v/>
      </c>
      <c r="G48" s="20"/>
      <c r="H48" s="20"/>
      <c r="I48" s="20"/>
      <c r="J48" s="20"/>
      <c r="K48" s="20"/>
      <c r="L48" s="20"/>
      <c r="M48" s="20"/>
      <c r="N48" s="21" t="s">
        <v>26</v>
      </c>
    </row>
    <row r="49" spans="1:14" ht="12.95" customHeight="1">
      <c r="A49" s="16" t="s">
        <v>18</v>
      </c>
      <c r="B49" s="16"/>
      <c r="C49" s="17" t="s">
        <v>103</v>
      </c>
      <c r="D49" s="17" t="s">
        <v>104</v>
      </c>
      <c r="E49" s="17" t="s">
        <v>145</v>
      </c>
      <c r="F49" s="19" t="str">
        <f>IF(業者カード!Q43="","",業者カード!Q43)</f>
        <v/>
      </c>
      <c r="G49" s="20"/>
      <c r="H49" s="20"/>
      <c r="I49" s="20"/>
      <c r="J49" s="20"/>
      <c r="K49" s="20"/>
      <c r="L49" s="20"/>
      <c r="M49" s="20"/>
      <c r="N49" s="21" t="s">
        <v>18</v>
      </c>
    </row>
    <row r="50" spans="1:14" ht="12.95" customHeight="1">
      <c r="A50" s="16" t="s">
        <v>146</v>
      </c>
      <c r="B50" s="16"/>
      <c r="C50" s="17" t="s">
        <v>103</v>
      </c>
      <c r="D50" s="17" t="s">
        <v>104</v>
      </c>
      <c r="E50" s="17" t="s">
        <v>147</v>
      </c>
      <c r="F50" s="19" t="str">
        <f>IF(業者カード!Q42="","",業者カード!Q42)</f>
        <v/>
      </c>
      <c r="G50" s="20"/>
      <c r="H50" s="20"/>
      <c r="I50" s="20"/>
      <c r="J50" s="20"/>
      <c r="K50" s="20"/>
      <c r="L50" s="20"/>
      <c r="M50" s="20"/>
      <c r="N50" s="21" t="s">
        <v>23</v>
      </c>
    </row>
    <row r="51" spans="1:14" ht="12.95" customHeight="1">
      <c r="A51" s="16" t="s">
        <v>2</v>
      </c>
      <c r="B51" s="16"/>
      <c r="C51" s="17" t="s">
        <v>75</v>
      </c>
      <c r="D51" s="17" t="s">
        <v>76</v>
      </c>
      <c r="E51" s="17" t="s">
        <v>148</v>
      </c>
      <c r="F51" s="19" t="str">
        <f>IF(業者カード!F44="","",業者カード!F44)</f>
        <v/>
      </c>
      <c r="G51" s="20"/>
      <c r="H51" s="20"/>
      <c r="I51" s="20"/>
      <c r="J51" s="20"/>
      <c r="K51" s="20"/>
      <c r="L51" s="20"/>
      <c r="M51" s="20"/>
      <c r="N51" s="21" t="s">
        <v>2</v>
      </c>
    </row>
    <row r="52" spans="1:14" ht="12.95" customHeight="1">
      <c r="A52" s="16" t="s">
        <v>110</v>
      </c>
      <c r="B52" s="16"/>
      <c r="C52" s="17" t="s">
        <v>75</v>
      </c>
      <c r="D52" s="17" t="s">
        <v>76</v>
      </c>
      <c r="E52" s="17" t="s">
        <v>149</v>
      </c>
      <c r="F52" s="19" t="str">
        <f>IF(業者カード!F45="","",業者カード!F45)</f>
        <v/>
      </c>
      <c r="G52" s="20"/>
      <c r="H52" s="20"/>
      <c r="I52" s="20"/>
      <c r="J52" s="20"/>
      <c r="K52" s="20"/>
      <c r="L52" s="20"/>
      <c r="M52" s="20"/>
      <c r="N52" s="21" t="s">
        <v>110</v>
      </c>
    </row>
    <row r="53" spans="1:14" ht="12.95" customHeight="1">
      <c r="A53" s="16" t="s">
        <v>37</v>
      </c>
      <c r="B53" s="16"/>
      <c r="C53" s="17" t="s">
        <v>75</v>
      </c>
      <c r="D53" s="17" t="s">
        <v>76</v>
      </c>
      <c r="E53" s="17" t="s">
        <v>150</v>
      </c>
      <c r="F53" s="19" t="str">
        <f>IF(業者カード!F46="","",業者カード!F46)</f>
        <v/>
      </c>
      <c r="G53" s="20"/>
      <c r="H53" s="20"/>
      <c r="I53" s="20"/>
      <c r="J53" s="20"/>
      <c r="K53" s="20"/>
      <c r="L53" s="20"/>
      <c r="M53" s="20"/>
      <c r="N53" s="21" t="s">
        <v>113</v>
      </c>
    </row>
    <row r="54" spans="1:14" s="23" customFormat="1" ht="12.95" customHeight="1">
      <c r="A54" s="22"/>
      <c r="B54" s="22"/>
      <c r="F54" s="21"/>
      <c r="G54" s="21"/>
      <c r="H54" s="21"/>
      <c r="I54" s="21"/>
      <c r="J54" s="21"/>
      <c r="K54" s="21"/>
      <c r="L54" s="21"/>
      <c r="M54" s="21"/>
      <c r="N54" s="21"/>
    </row>
    <row r="55" spans="1:14" s="23" customFormat="1" ht="12.95" customHeight="1">
      <c r="A55" s="22"/>
      <c r="B55" s="22"/>
      <c r="F55" s="21"/>
      <c r="G55" s="21"/>
      <c r="H55" s="21"/>
      <c r="I55" s="21"/>
      <c r="J55" s="21"/>
      <c r="K55" s="21"/>
      <c r="L55" s="21"/>
      <c r="M55" s="21"/>
      <c r="N55" s="21"/>
    </row>
    <row r="56" spans="1:14" ht="12.95" customHeight="1">
      <c r="L56" s="14"/>
      <c r="M56" s="14"/>
      <c r="N56" s="14"/>
    </row>
    <row r="57" spans="1:14" ht="12.95" customHeight="1">
      <c r="L57" s="14"/>
      <c r="M57" s="14"/>
      <c r="N57" s="14"/>
    </row>
    <row r="58" spans="1:14" ht="12.95" customHeight="1">
      <c r="L58" s="14"/>
      <c r="M58" s="14"/>
      <c r="N58" s="14"/>
    </row>
    <row r="59" spans="1:14" ht="12.95" customHeight="1">
      <c r="A59" s="16" t="s">
        <v>151</v>
      </c>
      <c r="B59" s="16"/>
      <c r="C59" s="12" t="s">
        <v>55</v>
      </c>
      <c r="D59" s="12" t="s">
        <v>56</v>
      </c>
      <c r="E59" s="24" t="s">
        <v>160</v>
      </c>
      <c r="F59" s="24" t="s">
        <v>246</v>
      </c>
      <c r="G59" s="20" t="s">
        <v>162</v>
      </c>
      <c r="H59" s="20" t="s">
        <v>161</v>
      </c>
      <c r="M59" s="14"/>
      <c r="N59" s="14"/>
    </row>
    <row r="60" spans="1:14" ht="12.95" customHeight="1">
      <c r="A60" s="16"/>
      <c r="B60" s="16"/>
      <c r="C60" s="17" t="s">
        <v>152</v>
      </c>
      <c r="D60" s="17" t="s">
        <v>154</v>
      </c>
      <c r="E60" s="17" t="s">
        <v>156</v>
      </c>
      <c r="F60" s="17" t="s">
        <v>247</v>
      </c>
      <c r="G60" s="17" t="s">
        <v>173</v>
      </c>
      <c r="H60" s="17" t="s">
        <v>158</v>
      </c>
      <c r="M60" s="14"/>
      <c r="N60" s="14"/>
    </row>
    <row r="61" spans="1:14" ht="12.95" customHeight="1">
      <c r="A61" s="27"/>
      <c r="B61" s="16"/>
      <c r="C61" s="17" t="s">
        <v>153</v>
      </c>
      <c r="D61" s="17" t="s">
        <v>154</v>
      </c>
      <c r="E61" s="28">
        <f>IF(業者カード!AJ52="","",業者カード!AJ52)</f>
        <v>1</v>
      </c>
      <c r="F61" s="28" t="str">
        <f>IF(G61&lt;&gt;"",1,"")</f>
        <v/>
      </c>
      <c r="G61" s="19" t="str">
        <f>IF(E61="","",業者カード!AH52)</f>
        <v/>
      </c>
      <c r="H61" s="19">
        <f>IF(業者カード!AK52="","",業者カード!AK52)</f>
        <v>1</v>
      </c>
      <c r="M61" s="14"/>
      <c r="N61" s="14"/>
    </row>
    <row r="62" spans="1:14" ht="12.95" customHeight="1">
      <c r="A62" s="27"/>
      <c r="B62" s="16"/>
      <c r="C62" s="17" t="s">
        <v>153</v>
      </c>
      <c r="D62" s="17" t="s">
        <v>154</v>
      </c>
      <c r="E62" s="28">
        <f>IF(業者カード!AJ53="","",業者カード!AJ53)</f>
        <v>1</v>
      </c>
      <c r="F62" s="28" t="str">
        <f t="shared" ref="F62:F125" si="0">IF(G62&lt;&gt;"",1,"")</f>
        <v/>
      </c>
      <c r="G62" s="19" t="str">
        <f>IF(E62="","",業者カード!AH53)</f>
        <v/>
      </c>
      <c r="H62" s="19">
        <f>IF(業者カード!AK53="","",業者カード!AK53)</f>
        <v>2</v>
      </c>
      <c r="M62" s="14"/>
      <c r="N62" s="14"/>
    </row>
    <row r="63" spans="1:14" ht="12.95" customHeight="1">
      <c r="A63" s="27"/>
      <c r="B63" s="16"/>
      <c r="C63" s="17" t="s">
        <v>153</v>
      </c>
      <c r="D63" s="17" t="s">
        <v>154</v>
      </c>
      <c r="E63" s="28">
        <f>IF(業者カード!AJ54="","",業者カード!AJ54)</f>
        <v>1</v>
      </c>
      <c r="F63" s="28" t="str">
        <f t="shared" si="0"/>
        <v/>
      </c>
      <c r="G63" s="19" t="str">
        <f>IF(E63="","",業者カード!AH54)</f>
        <v/>
      </c>
      <c r="H63" s="19">
        <f>IF(業者カード!AK54="","",業者カード!AK54)</f>
        <v>3</v>
      </c>
      <c r="M63" s="14"/>
      <c r="N63" s="14"/>
    </row>
    <row r="64" spans="1:14" ht="12.95" customHeight="1">
      <c r="A64" s="27"/>
      <c r="B64" s="16"/>
      <c r="C64" s="17" t="s">
        <v>153</v>
      </c>
      <c r="D64" s="17" t="s">
        <v>154</v>
      </c>
      <c r="E64" s="28">
        <f>IF(業者カード!AJ55="","",業者カード!AJ55)</f>
        <v>1</v>
      </c>
      <c r="F64" s="28" t="str">
        <f t="shared" si="0"/>
        <v/>
      </c>
      <c r="G64" s="19" t="str">
        <f>IF(E64="","",業者カード!AH55)</f>
        <v/>
      </c>
      <c r="H64" s="19">
        <f>IF(業者カード!AK55="","",業者カード!AK55)</f>
        <v>4</v>
      </c>
      <c r="M64" s="14"/>
      <c r="N64" s="14"/>
    </row>
    <row r="65" spans="1:14" ht="12.95" customHeight="1">
      <c r="A65" s="27"/>
      <c r="B65" s="16"/>
      <c r="C65" s="17" t="s">
        <v>153</v>
      </c>
      <c r="D65" s="17" t="s">
        <v>154</v>
      </c>
      <c r="E65" s="28">
        <f>IF(業者カード!AJ56="","",業者カード!AJ56)</f>
        <v>1</v>
      </c>
      <c r="F65" s="28" t="str">
        <f t="shared" si="0"/>
        <v/>
      </c>
      <c r="G65" s="19" t="str">
        <f>IF(E65="","",業者カード!AH56)</f>
        <v/>
      </c>
      <c r="H65" s="19">
        <f>IF(業者カード!AK56="","",業者カード!AK56)</f>
        <v>5</v>
      </c>
      <c r="M65" s="14"/>
      <c r="N65" s="14"/>
    </row>
    <row r="66" spans="1:14" ht="12.95" customHeight="1">
      <c r="A66" s="27"/>
      <c r="B66" s="16"/>
      <c r="C66" s="17" t="s">
        <v>153</v>
      </c>
      <c r="D66" s="17" t="s">
        <v>154</v>
      </c>
      <c r="E66" s="28">
        <f>IF(業者カード!AJ57="","",業者カード!AJ57)</f>
        <v>1</v>
      </c>
      <c r="F66" s="28" t="str">
        <f t="shared" si="0"/>
        <v/>
      </c>
      <c r="G66" s="19" t="str">
        <f>IF(E66="","",業者カード!AH57)</f>
        <v/>
      </c>
      <c r="H66" s="19">
        <f>IF(業者カード!AK57="","",業者カード!AK57)</f>
        <v>6</v>
      </c>
      <c r="M66" s="14"/>
      <c r="N66" s="14"/>
    </row>
    <row r="67" spans="1:14" ht="12.95" customHeight="1">
      <c r="A67" s="27"/>
      <c r="B67" s="16"/>
      <c r="C67" s="17" t="s">
        <v>153</v>
      </c>
      <c r="D67" s="17" t="s">
        <v>154</v>
      </c>
      <c r="E67" s="28">
        <f>IF(業者カード!AJ58="","",業者カード!AJ58)</f>
        <v>2</v>
      </c>
      <c r="F67" s="28" t="str">
        <f t="shared" si="0"/>
        <v/>
      </c>
      <c r="G67" s="19" t="str">
        <f>IF(E67="","",業者カード!AH58)</f>
        <v/>
      </c>
      <c r="H67" s="19">
        <f>IF(業者カード!AK58="","",業者カード!AK58)</f>
        <v>1</v>
      </c>
      <c r="M67" s="14"/>
      <c r="N67" s="14"/>
    </row>
    <row r="68" spans="1:14" ht="12.95" customHeight="1">
      <c r="A68" s="27"/>
      <c r="B68" s="16"/>
      <c r="C68" s="17" t="s">
        <v>153</v>
      </c>
      <c r="D68" s="17" t="s">
        <v>154</v>
      </c>
      <c r="E68" s="28">
        <f>IF(業者カード!AJ59="","",業者カード!AJ59)</f>
        <v>2</v>
      </c>
      <c r="F68" s="28" t="str">
        <f t="shared" si="0"/>
        <v/>
      </c>
      <c r="G68" s="19" t="str">
        <f>IF(E68="","",業者カード!AH59)</f>
        <v/>
      </c>
      <c r="H68" s="19">
        <f>IF(業者カード!AK59="","",業者カード!AK59)</f>
        <v>2</v>
      </c>
      <c r="M68" s="14"/>
      <c r="N68" s="14"/>
    </row>
    <row r="69" spans="1:14" ht="12.95" customHeight="1">
      <c r="A69" s="27"/>
      <c r="B69" s="16"/>
      <c r="C69" s="17" t="s">
        <v>153</v>
      </c>
      <c r="D69" s="17" t="s">
        <v>154</v>
      </c>
      <c r="E69" s="28">
        <f>IF(業者カード!AJ60="","",業者カード!AJ60)</f>
        <v>3</v>
      </c>
      <c r="F69" s="28" t="str">
        <f t="shared" si="0"/>
        <v/>
      </c>
      <c r="G69" s="19" t="str">
        <f>IF(E69="","",業者カード!AH60)</f>
        <v/>
      </c>
      <c r="H69" s="19">
        <f>IF(業者カード!AK60="","",業者カード!AK60)</f>
        <v>1</v>
      </c>
      <c r="M69" s="14"/>
      <c r="N69" s="14"/>
    </row>
    <row r="70" spans="1:14" ht="12.95" customHeight="1">
      <c r="A70" s="27"/>
      <c r="B70" s="16"/>
      <c r="C70" s="17" t="s">
        <v>153</v>
      </c>
      <c r="D70" s="17" t="s">
        <v>154</v>
      </c>
      <c r="E70" s="28">
        <f>IF(業者カード!AJ61="","",業者カード!AJ61)</f>
        <v>3</v>
      </c>
      <c r="F70" s="28" t="str">
        <f t="shared" si="0"/>
        <v/>
      </c>
      <c r="G70" s="19" t="str">
        <f>IF(E70="","",業者カード!AH61)</f>
        <v/>
      </c>
      <c r="H70" s="19">
        <f>IF(業者カード!AK61="","",業者カード!AK61)</f>
        <v>2</v>
      </c>
      <c r="M70" s="14"/>
      <c r="N70" s="14"/>
    </row>
    <row r="71" spans="1:14" ht="12.95" customHeight="1">
      <c r="A71" s="27"/>
      <c r="B71" s="16"/>
      <c r="C71" s="17" t="s">
        <v>153</v>
      </c>
      <c r="D71" s="17" t="s">
        <v>154</v>
      </c>
      <c r="E71" s="28">
        <f>IF(業者カード!AJ62="","",業者カード!AJ62)</f>
        <v>3</v>
      </c>
      <c r="F71" s="28" t="str">
        <f t="shared" si="0"/>
        <v/>
      </c>
      <c r="G71" s="19" t="str">
        <f>IF(E71="","",業者カード!AH62)</f>
        <v/>
      </c>
      <c r="H71" s="19">
        <f>IF(業者カード!AK62="","",業者カード!AK62)</f>
        <v>3</v>
      </c>
      <c r="M71" s="14"/>
      <c r="N71" s="14"/>
    </row>
    <row r="72" spans="1:14" ht="12.95" customHeight="1">
      <c r="A72" s="27"/>
      <c r="B72" s="16"/>
      <c r="C72" s="17" t="s">
        <v>153</v>
      </c>
      <c r="D72" s="17" t="s">
        <v>154</v>
      </c>
      <c r="E72" s="28">
        <f>IF(業者カード!AJ63="","",業者カード!AJ63)</f>
        <v>3</v>
      </c>
      <c r="F72" s="28" t="str">
        <f t="shared" si="0"/>
        <v/>
      </c>
      <c r="G72" s="19" t="str">
        <f>IF(E72="","",業者カード!AH63)</f>
        <v/>
      </c>
      <c r="H72" s="19">
        <f>IF(業者カード!AK63="","",業者カード!AK63)</f>
        <v>4</v>
      </c>
      <c r="M72" s="14"/>
      <c r="N72" s="14"/>
    </row>
    <row r="73" spans="1:14" ht="12.95" customHeight="1">
      <c r="A73" s="27"/>
      <c r="B73" s="16"/>
      <c r="C73" s="17" t="s">
        <v>153</v>
      </c>
      <c r="D73" s="17" t="s">
        <v>154</v>
      </c>
      <c r="E73" s="28">
        <f>IF(業者カード!AJ64="","",業者カード!AJ64)</f>
        <v>3</v>
      </c>
      <c r="F73" s="28" t="str">
        <f t="shared" si="0"/>
        <v/>
      </c>
      <c r="G73" s="19" t="str">
        <f>IF(E73="","",業者カード!AH64)</f>
        <v/>
      </c>
      <c r="H73" s="19">
        <f>IF(業者カード!AK64="","",業者カード!AK64)</f>
        <v>5</v>
      </c>
      <c r="M73" s="14"/>
      <c r="N73" s="14"/>
    </row>
    <row r="74" spans="1:14" ht="12.95" customHeight="1">
      <c r="A74" s="27"/>
      <c r="B74" s="16"/>
      <c r="C74" s="17" t="s">
        <v>153</v>
      </c>
      <c r="D74" s="17" t="s">
        <v>154</v>
      </c>
      <c r="E74" s="28">
        <f>IF(業者カード!AJ65="","",業者カード!AJ65)</f>
        <v>3</v>
      </c>
      <c r="F74" s="28" t="str">
        <f t="shared" si="0"/>
        <v/>
      </c>
      <c r="G74" s="19" t="str">
        <f>IF(E74="","",業者カード!AH65)</f>
        <v/>
      </c>
      <c r="H74" s="19">
        <f>IF(業者カード!AK65="","",業者カード!AK65)</f>
        <v>6</v>
      </c>
      <c r="M74" s="14"/>
      <c r="N74" s="14"/>
    </row>
    <row r="75" spans="1:14" ht="12.95" customHeight="1">
      <c r="A75" s="27"/>
      <c r="B75" s="16"/>
      <c r="C75" s="17" t="s">
        <v>153</v>
      </c>
      <c r="D75" s="17" t="s">
        <v>154</v>
      </c>
      <c r="E75" s="28">
        <f>IF(業者カード!AJ66="","",業者カード!AJ66)</f>
        <v>4</v>
      </c>
      <c r="F75" s="28" t="str">
        <f t="shared" si="0"/>
        <v/>
      </c>
      <c r="G75" s="19" t="str">
        <f>IF(E75="","",業者カード!AH66)</f>
        <v/>
      </c>
      <c r="H75" s="19">
        <f>IF(業者カード!AK66="","",業者カード!AK66)</f>
        <v>1</v>
      </c>
      <c r="M75" s="14"/>
      <c r="N75" s="14"/>
    </row>
    <row r="76" spans="1:14" ht="12.95" customHeight="1">
      <c r="A76" s="27"/>
      <c r="B76" s="16"/>
      <c r="C76" s="17" t="s">
        <v>153</v>
      </c>
      <c r="D76" s="17" t="s">
        <v>154</v>
      </c>
      <c r="E76" s="28">
        <f>IF(業者カード!AJ67="","",業者カード!AJ67)</f>
        <v>4</v>
      </c>
      <c r="F76" s="28" t="str">
        <f t="shared" si="0"/>
        <v/>
      </c>
      <c r="G76" s="19" t="str">
        <f>IF(E76="","",業者カード!AH67)</f>
        <v/>
      </c>
      <c r="H76" s="19">
        <f>IF(業者カード!AK67="","",業者カード!AK67)</f>
        <v>2</v>
      </c>
      <c r="M76" s="14"/>
      <c r="N76" s="14"/>
    </row>
    <row r="77" spans="1:14" ht="12.95" customHeight="1">
      <c r="A77" s="27"/>
      <c r="B77" s="16"/>
      <c r="C77" s="17" t="s">
        <v>153</v>
      </c>
      <c r="D77" s="17" t="s">
        <v>154</v>
      </c>
      <c r="E77" s="28">
        <f>IF(業者カード!AJ68="","",業者カード!AJ68)</f>
        <v>4</v>
      </c>
      <c r="F77" s="28" t="str">
        <f t="shared" si="0"/>
        <v/>
      </c>
      <c r="G77" s="19" t="str">
        <f>IF(E77="","",業者カード!AH68)</f>
        <v/>
      </c>
      <c r="H77" s="19">
        <f>IF(業者カード!AK68="","",業者カード!AK68)</f>
        <v>3</v>
      </c>
      <c r="M77" s="14"/>
      <c r="N77" s="14"/>
    </row>
    <row r="78" spans="1:14" ht="12.95" customHeight="1">
      <c r="A78" s="27"/>
      <c r="B78" s="16"/>
      <c r="C78" s="17" t="s">
        <v>153</v>
      </c>
      <c r="D78" s="17" t="s">
        <v>154</v>
      </c>
      <c r="E78" s="28">
        <f>IF(業者カード!AJ69="","",業者カード!AJ69)</f>
        <v>5</v>
      </c>
      <c r="F78" s="28" t="str">
        <f t="shared" si="0"/>
        <v/>
      </c>
      <c r="G78" s="19" t="str">
        <f>IF(E78="","",業者カード!AH69)</f>
        <v/>
      </c>
      <c r="H78" s="19">
        <f>IF(業者カード!AK69="","",業者カード!AK69)</f>
        <v>1</v>
      </c>
      <c r="M78" s="14"/>
      <c r="N78" s="14"/>
    </row>
    <row r="79" spans="1:14" ht="12.95" customHeight="1">
      <c r="A79" s="27"/>
      <c r="B79" s="16"/>
      <c r="C79" s="17" t="s">
        <v>153</v>
      </c>
      <c r="D79" s="17" t="s">
        <v>154</v>
      </c>
      <c r="E79" s="28">
        <f>IF(業者カード!AJ70="","",業者カード!AJ70)</f>
        <v>5</v>
      </c>
      <c r="F79" s="28" t="str">
        <f t="shared" si="0"/>
        <v/>
      </c>
      <c r="G79" s="19" t="str">
        <f>IF(E79="","",業者カード!AH70)</f>
        <v/>
      </c>
      <c r="H79" s="19">
        <f>IF(業者カード!AK70="","",業者カード!AK70)</f>
        <v>2</v>
      </c>
      <c r="M79" s="14"/>
      <c r="N79" s="14"/>
    </row>
    <row r="80" spans="1:14" ht="12.95" customHeight="1">
      <c r="A80" s="27"/>
      <c r="B80" s="16"/>
      <c r="C80" s="17" t="s">
        <v>153</v>
      </c>
      <c r="D80" s="17" t="s">
        <v>154</v>
      </c>
      <c r="E80" s="28">
        <f>IF(業者カード!AJ71="","",業者カード!AJ71)</f>
        <v>5</v>
      </c>
      <c r="F80" s="28" t="str">
        <f t="shared" si="0"/>
        <v/>
      </c>
      <c r="G80" s="19" t="str">
        <f>IF(E80="","",業者カード!AH71)</f>
        <v/>
      </c>
      <c r="H80" s="19">
        <f>IF(業者カード!AK71="","",業者カード!AK71)</f>
        <v>3</v>
      </c>
      <c r="M80" s="14"/>
      <c r="N80" s="14"/>
    </row>
    <row r="81" spans="1:14" ht="12.95" customHeight="1">
      <c r="A81" s="27"/>
      <c r="B81" s="16"/>
      <c r="C81" s="17" t="s">
        <v>153</v>
      </c>
      <c r="D81" s="17" t="s">
        <v>154</v>
      </c>
      <c r="E81" s="28">
        <f>IF(業者カード!AJ72="","",業者カード!AJ72)</f>
        <v>6</v>
      </c>
      <c r="F81" s="28" t="str">
        <f t="shared" si="0"/>
        <v/>
      </c>
      <c r="G81" s="19" t="str">
        <f>IF(E81="","",業者カード!AH72)</f>
        <v/>
      </c>
      <c r="H81" s="19">
        <f>IF(業者カード!AK72="","",業者カード!AK72)</f>
        <v>1</v>
      </c>
      <c r="M81" s="14"/>
      <c r="N81" s="14"/>
    </row>
    <row r="82" spans="1:14" ht="12.95" customHeight="1">
      <c r="A82" s="27"/>
      <c r="B82" s="16"/>
      <c r="C82" s="17" t="s">
        <v>153</v>
      </c>
      <c r="D82" s="17" t="s">
        <v>154</v>
      </c>
      <c r="E82" s="28">
        <f>IF(業者カード!AJ73="","",業者カード!AJ73)</f>
        <v>6</v>
      </c>
      <c r="F82" s="28" t="str">
        <f t="shared" si="0"/>
        <v/>
      </c>
      <c r="G82" s="19" t="str">
        <f>IF(E82="","",業者カード!AH73)</f>
        <v/>
      </c>
      <c r="H82" s="19">
        <f>IF(業者カード!AK73="","",業者カード!AK73)</f>
        <v>2</v>
      </c>
      <c r="M82" s="14"/>
      <c r="N82" s="14"/>
    </row>
    <row r="83" spans="1:14" ht="12.95" customHeight="1">
      <c r="A83" s="27"/>
      <c r="B83" s="16"/>
      <c r="C83" s="17" t="s">
        <v>153</v>
      </c>
      <c r="D83" s="17" t="s">
        <v>154</v>
      </c>
      <c r="E83" s="28">
        <f>IF(業者カード!AJ74="","",業者カード!AJ74)</f>
        <v>6</v>
      </c>
      <c r="F83" s="28" t="str">
        <f t="shared" si="0"/>
        <v/>
      </c>
      <c r="G83" s="19" t="str">
        <f>IF(E83="","",業者カード!AH74)</f>
        <v/>
      </c>
      <c r="H83" s="19">
        <f>IF(業者カード!AK74="","",業者カード!AK74)</f>
        <v>3</v>
      </c>
      <c r="M83" s="14"/>
      <c r="N83" s="14"/>
    </row>
    <row r="84" spans="1:14" ht="12.95" customHeight="1">
      <c r="A84" s="27"/>
      <c r="B84" s="16"/>
      <c r="C84" s="17" t="s">
        <v>153</v>
      </c>
      <c r="D84" s="17" t="s">
        <v>154</v>
      </c>
      <c r="E84" s="28">
        <f>IF(業者カード!AJ75="","",業者カード!AJ75)</f>
        <v>7</v>
      </c>
      <c r="F84" s="28" t="str">
        <f t="shared" si="0"/>
        <v/>
      </c>
      <c r="G84" s="19" t="str">
        <f>IF(E84="","",業者カード!AH75)</f>
        <v/>
      </c>
      <c r="H84" s="19">
        <f>IF(業者カード!AK75="","",業者カード!AK75)</f>
        <v>1</v>
      </c>
      <c r="M84" s="14"/>
      <c r="N84" s="14"/>
    </row>
    <row r="85" spans="1:14" ht="12.95" customHeight="1">
      <c r="A85" s="27"/>
      <c r="B85" s="16"/>
      <c r="C85" s="17" t="s">
        <v>153</v>
      </c>
      <c r="D85" s="17" t="s">
        <v>154</v>
      </c>
      <c r="E85" s="28">
        <f>IF(業者カード!AJ76="","",業者カード!AJ76)</f>
        <v>7</v>
      </c>
      <c r="F85" s="28" t="str">
        <f t="shared" si="0"/>
        <v/>
      </c>
      <c r="G85" s="19" t="str">
        <f>IF(E85="","",業者カード!AH76)</f>
        <v/>
      </c>
      <c r="H85" s="19">
        <f>IF(業者カード!AK76="","",業者カード!AK76)</f>
        <v>2</v>
      </c>
      <c r="M85" s="14"/>
      <c r="N85" s="14"/>
    </row>
    <row r="86" spans="1:14" ht="12.95" customHeight="1">
      <c r="A86" s="27"/>
      <c r="B86" s="16"/>
      <c r="C86" s="17" t="s">
        <v>153</v>
      </c>
      <c r="D86" s="17" t="s">
        <v>154</v>
      </c>
      <c r="E86" s="28">
        <f>IF(業者カード!AJ77="","",業者カード!AJ77)</f>
        <v>7</v>
      </c>
      <c r="F86" s="28" t="str">
        <f t="shared" si="0"/>
        <v/>
      </c>
      <c r="G86" s="19" t="str">
        <f>IF(E86="","",業者カード!AH77)</f>
        <v/>
      </c>
      <c r="H86" s="19">
        <f>IF(業者カード!AK77="","",業者カード!AK77)</f>
        <v>3</v>
      </c>
      <c r="M86" s="14"/>
      <c r="N86" s="14"/>
    </row>
    <row r="87" spans="1:14" ht="12.95" customHeight="1">
      <c r="A87" s="27"/>
      <c r="B87" s="16"/>
      <c r="C87" s="17" t="s">
        <v>153</v>
      </c>
      <c r="D87" s="17" t="s">
        <v>154</v>
      </c>
      <c r="E87" s="28">
        <f>IF(業者カード!AJ78="","",業者カード!AJ78)</f>
        <v>8</v>
      </c>
      <c r="F87" s="28" t="str">
        <f t="shared" si="0"/>
        <v/>
      </c>
      <c r="G87" s="19" t="str">
        <f>IF(E87="","",業者カード!AH78)</f>
        <v/>
      </c>
      <c r="H87" s="19">
        <f>IF(業者カード!AK78="","",業者カード!AK78)</f>
        <v>1</v>
      </c>
      <c r="M87" s="14"/>
      <c r="N87" s="14"/>
    </row>
    <row r="88" spans="1:14" ht="12.95" customHeight="1">
      <c r="A88" s="27"/>
      <c r="B88" s="16"/>
      <c r="C88" s="17" t="s">
        <v>153</v>
      </c>
      <c r="D88" s="17" t="s">
        <v>154</v>
      </c>
      <c r="E88" s="28">
        <f>IF(業者カード!AJ79="","",業者カード!AJ79)</f>
        <v>8</v>
      </c>
      <c r="F88" s="28" t="str">
        <f t="shared" si="0"/>
        <v/>
      </c>
      <c r="G88" s="19" t="str">
        <f>IF(E88="","",業者カード!AH79)</f>
        <v/>
      </c>
      <c r="H88" s="19">
        <f>IF(業者カード!AK79="","",業者カード!AK79)</f>
        <v>2</v>
      </c>
      <c r="M88" s="14"/>
      <c r="N88" s="14"/>
    </row>
    <row r="89" spans="1:14" ht="12.95" customHeight="1">
      <c r="A89" s="27"/>
      <c r="B89" s="16"/>
      <c r="C89" s="17" t="s">
        <v>153</v>
      </c>
      <c r="D89" s="17" t="s">
        <v>154</v>
      </c>
      <c r="E89" s="28">
        <f>IF(業者カード!AJ80="","",業者カード!AJ80)</f>
        <v>9</v>
      </c>
      <c r="F89" s="28" t="str">
        <f t="shared" si="0"/>
        <v/>
      </c>
      <c r="G89" s="19" t="str">
        <f>IF(E89="","",業者カード!AH80)</f>
        <v/>
      </c>
      <c r="H89" s="19">
        <f>IF(業者カード!AK80="","",業者カード!AK80)</f>
        <v>1</v>
      </c>
      <c r="M89" s="14"/>
      <c r="N89" s="14"/>
    </row>
    <row r="90" spans="1:14" ht="12.95" customHeight="1">
      <c r="A90" s="27"/>
      <c r="B90" s="16"/>
      <c r="C90" s="17" t="s">
        <v>153</v>
      </c>
      <c r="D90" s="17" t="s">
        <v>154</v>
      </c>
      <c r="E90" s="28">
        <f>IF(業者カード!AJ81="","",業者カード!AJ81)</f>
        <v>9</v>
      </c>
      <c r="F90" s="28" t="str">
        <f t="shared" si="0"/>
        <v/>
      </c>
      <c r="G90" s="19" t="str">
        <f>IF(E90="","",業者カード!AH81)</f>
        <v/>
      </c>
      <c r="H90" s="19">
        <f>IF(業者カード!AK81="","",業者カード!AK81)</f>
        <v>2</v>
      </c>
      <c r="M90" s="14"/>
      <c r="N90" s="14"/>
    </row>
    <row r="91" spans="1:14" ht="12.95" customHeight="1">
      <c r="A91" s="27"/>
      <c r="B91" s="16"/>
      <c r="C91" s="17" t="s">
        <v>153</v>
      </c>
      <c r="D91" s="17" t="s">
        <v>154</v>
      </c>
      <c r="E91" s="28">
        <f>IF(業者カード!AJ82="","",業者カード!AJ82)</f>
        <v>10</v>
      </c>
      <c r="F91" s="28" t="str">
        <f t="shared" si="0"/>
        <v/>
      </c>
      <c r="G91" s="19" t="str">
        <f>IF(E91="","",業者カード!AH82)</f>
        <v/>
      </c>
      <c r="H91" s="19">
        <f>IF(業者カード!AK82="","",業者カード!AK82)</f>
        <v>1</v>
      </c>
      <c r="M91" s="14"/>
      <c r="N91" s="14"/>
    </row>
    <row r="92" spans="1:14" ht="12.95" customHeight="1">
      <c r="A92" s="27"/>
      <c r="B92" s="16"/>
      <c r="C92" s="17" t="s">
        <v>153</v>
      </c>
      <c r="D92" s="17" t="s">
        <v>154</v>
      </c>
      <c r="E92" s="28">
        <f>IF(業者カード!AJ83="","",業者カード!AJ83)</f>
        <v>10</v>
      </c>
      <c r="F92" s="28" t="str">
        <f t="shared" si="0"/>
        <v/>
      </c>
      <c r="G92" s="19" t="str">
        <f>IF(E92="","",業者カード!AH83)</f>
        <v/>
      </c>
      <c r="H92" s="19">
        <f>IF(業者カード!AK83="","",業者カード!AK83)</f>
        <v>2</v>
      </c>
      <c r="M92" s="14"/>
      <c r="N92" s="14"/>
    </row>
    <row r="93" spans="1:14" ht="12.95" customHeight="1">
      <c r="A93" s="27"/>
      <c r="B93" s="16"/>
      <c r="C93" s="17" t="s">
        <v>153</v>
      </c>
      <c r="D93" s="17" t="s">
        <v>154</v>
      </c>
      <c r="E93" s="28">
        <f>IF(業者カード!AJ84="","",業者カード!AJ84)</f>
        <v>11</v>
      </c>
      <c r="F93" s="28" t="str">
        <f t="shared" si="0"/>
        <v/>
      </c>
      <c r="G93" s="19" t="str">
        <f>IF(E93="","",業者カード!AH84)</f>
        <v/>
      </c>
      <c r="H93" s="19">
        <f>IF(業者カード!AK84="","",業者カード!AK84)</f>
        <v>1</v>
      </c>
      <c r="M93" s="14"/>
      <c r="N93" s="14"/>
    </row>
    <row r="94" spans="1:14" ht="12.95" customHeight="1">
      <c r="A94" s="27"/>
      <c r="B94" s="16"/>
      <c r="C94" s="17" t="s">
        <v>153</v>
      </c>
      <c r="D94" s="17" t="s">
        <v>154</v>
      </c>
      <c r="E94" s="28">
        <f>IF(業者カード!AJ85="","",業者カード!AJ85)</f>
        <v>11</v>
      </c>
      <c r="F94" s="28" t="str">
        <f t="shared" si="0"/>
        <v/>
      </c>
      <c r="G94" s="19" t="str">
        <f>IF(E94="","",業者カード!AH85)</f>
        <v/>
      </c>
      <c r="H94" s="19">
        <f>IF(業者カード!AK85="","",業者カード!AK85)</f>
        <v>2</v>
      </c>
      <c r="M94" s="14"/>
      <c r="N94" s="14"/>
    </row>
    <row r="95" spans="1:14" ht="12.95" customHeight="1">
      <c r="A95" s="27"/>
      <c r="B95" s="16"/>
      <c r="C95" s="17" t="s">
        <v>153</v>
      </c>
      <c r="D95" s="17" t="s">
        <v>154</v>
      </c>
      <c r="E95" s="28">
        <f>IF(業者カード!AJ86="","",業者カード!AJ86)</f>
        <v>11</v>
      </c>
      <c r="F95" s="28" t="str">
        <f t="shared" si="0"/>
        <v/>
      </c>
      <c r="G95" s="19" t="str">
        <f>IF(E95="","",業者カード!AH86)</f>
        <v/>
      </c>
      <c r="H95" s="19">
        <f>IF(業者カード!AK86="","",業者カード!AK86)</f>
        <v>3</v>
      </c>
      <c r="M95" s="14"/>
      <c r="N95" s="14"/>
    </row>
    <row r="96" spans="1:14" ht="12.95" customHeight="1">
      <c r="A96" s="27"/>
      <c r="B96" s="16"/>
      <c r="C96" s="17" t="s">
        <v>153</v>
      </c>
      <c r="D96" s="17" t="s">
        <v>154</v>
      </c>
      <c r="E96" s="28">
        <f>IF(業者カード!AJ87="","",業者カード!AJ87)</f>
        <v>11</v>
      </c>
      <c r="F96" s="28" t="str">
        <f t="shared" si="0"/>
        <v/>
      </c>
      <c r="G96" s="19" t="str">
        <f>IF(E96="","",業者カード!AH87)</f>
        <v/>
      </c>
      <c r="H96" s="19">
        <f>IF(業者カード!AK87="","",業者カード!AK87)</f>
        <v>4</v>
      </c>
      <c r="M96" s="14"/>
      <c r="N96" s="14"/>
    </row>
    <row r="97" spans="1:14" ht="12.95" customHeight="1">
      <c r="A97" s="27"/>
      <c r="B97" s="16"/>
      <c r="C97" s="17" t="s">
        <v>153</v>
      </c>
      <c r="D97" s="17" t="s">
        <v>154</v>
      </c>
      <c r="E97" s="28">
        <f>IF(業者カード!AJ88="","",業者カード!AJ88)</f>
        <v>11</v>
      </c>
      <c r="F97" s="28" t="str">
        <f t="shared" si="0"/>
        <v/>
      </c>
      <c r="G97" s="19" t="str">
        <f>IF(E97="","",業者カード!AH88)</f>
        <v/>
      </c>
      <c r="H97" s="19">
        <f>IF(業者カード!AK88="","",業者カード!AK88)</f>
        <v>5</v>
      </c>
      <c r="M97" s="14"/>
      <c r="N97" s="14"/>
    </row>
    <row r="98" spans="1:14" ht="12.95" customHeight="1">
      <c r="A98" s="27"/>
      <c r="B98" s="16"/>
      <c r="C98" s="17" t="s">
        <v>153</v>
      </c>
      <c r="D98" s="17" t="s">
        <v>154</v>
      </c>
      <c r="E98" s="28">
        <f>IF(業者カード!AJ89="","",業者カード!AJ89)</f>
        <v>11</v>
      </c>
      <c r="F98" s="28" t="str">
        <f t="shared" si="0"/>
        <v/>
      </c>
      <c r="G98" s="19" t="str">
        <f>IF(E98="","",業者カード!AH89)</f>
        <v/>
      </c>
      <c r="H98" s="19">
        <f>IF(業者カード!AK89="","",業者カード!AK89)</f>
        <v>6</v>
      </c>
      <c r="M98" s="14"/>
      <c r="N98" s="14"/>
    </row>
    <row r="99" spans="1:14" ht="12.95" customHeight="1">
      <c r="A99" s="27"/>
      <c r="B99" s="16"/>
      <c r="C99" s="17" t="s">
        <v>153</v>
      </c>
      <c r="D99" s="17" t="s">
        <v>154</v>
      </c>
      <c r="E99" s="28">
        <f>IF(業者カード!AJ90="","",業者カード!AJ90)</f>
        <v>11</v>
      </c>
      <c r="F99" s="28" t="str">
        <f t="shared" si="0"/>
        <v/>
      </c>
      <c r="G99" s="19" t="str">
        <f>IF(E99="","",業者カード!AH90)</f>
        <v/>
      </c>
      <c r="H99" s="19">
        <f>IF(業者カード!AK90="","",業者カード!AK90)</f>
        <v>7</v>
      </c>
      <c r="M99" s="14"/>
      <c r="N99" s="14"/>
    </row>
    <row r="100" spans="1:14" ht="12.95" customHeight="1">
      <c r="A100" s="27"/>
      <c r="B100" s="16"/>
      <c r="C100" s="17" t="s">
        <v>153</v>
      </c>
      <c r="D100" s="17" t="s">
        <v>154</v>
      </c>
      <c r="E100" s="28">
        <f>IF(業者カード!AJ91="","",業者カード!AJ91)</f>
        <v>12</v>
      </c>
      <c r="F100" s="28" t="str">
        <f t="shared" si="0"/>
        <v/>
      </c>
      <c r="G100" s="19" t="str">
        <f>IF(E100="","",業者カード!AH91)</f>
        <v/>
      </c>
      <c r="H100" s="19">
        <f>IF(業者カード!AK91="","",業者カード!AK91)</f>
        <v>1</v>
      </c>
      <c r="M100" s="14"/>
      <c r="N100" s="14"/>
    </row>
    <row r="101" spans="1:14" ht="12.95" customHeight="1">
      <c r="A101" s="27"/>
      <c r="B101" s="16"/>
      <c r="C101" s="17" t="s">
        <v>153</v>
      </c>
      <c r="D101" s="17" t="s">
        <v>154</v>
      </c>
      <c r="E101" s="28">
        <f>IF(業者カード!AJ92="","",業者カード!AJ92)</f>
        <v>12</v>
      </c>
      <c r="F101" s="28" t="str">
        <f t="shared" si="0"/>
        <v/>
      </c>
      <c r="G101" s="19" t="str">
        <f>IF(E101="","",業者カード!AH92)</f>
        <v/>
      </c>
      <c r="H101" s="19">
        <f>IF(業者カード!AK92="","",業者カード!AK92)</f>
        <v>2</v>
      </c>
      <c r="M101" s="14"/>
      <c r="N101" s="14"/>
    </row>
    <row r="102" spans="1:14" ht="12.95" customHeight="1">
      <c r="A102" s="27"/>
      <c r="B102" s="16"/>
      <c r="C102" s="17" t="s">
        <v>153</v>
      </c>
      <c r="D102" s="17" t="s">
        <v>154</v>
      </c>
      <c r="E102" s="28">
        <f>IF(業者カード!AJ93="","",業者カード!AJ93)</f>
        <v>12</v>
      </c>
      <c r="F102" s="28" t="str">
        <f t="shared" si="0"/>
        <v/>
      </c>
      <c r="G102" s="19" t="str">
        <f>IF(E102="","",業者カード!AH93)</f>
        <v/>
      </c>
      <c r="H102" s="19">
        <f>IF(業者カード!AK93="","",業者カード!AK93)</f>
        <v>3</v>
      </c>
      <c r="M102" s="14"/>
      <c r="N102" s="14"/>
    </row>
    <row r="103" spans="1:14" ht="12.95" customHeight="1">
      <c r="A103" s="27"/>
      <c r="B103" s="16"/>
      <c r="C103" s="17" t="s">
        <v>153</v>
      </c>
      <c r="D103" s="17" t="s">
        <v>154</v>
      </c>
      <c r="E103" s="28">
        <f>IF(業者カード!AJ94="","",業者カード!AJ94)</f>
        <v>13</v>
      </c>
      <c r="F103" s="28" t="str">
        <f t="shared" si="0"/>
        <v/>
      </c>
      <c r="G103" s="19" t="str">
        <f>IF(E103="","",業者カード!AH94)</f>
        <v/>
      </c>
      <c r="H103" s="19">
        <f>IF(業者カード!AK94="","",業者カード!AK94)</f>
        <v>1</v>
      </c>
      <c r="M103" s="14"/>
      <c r="N103" s="14"/>
    </row>
    <row r="104" spans="1:14" ht="12.95" customHeight="1">
      <c r="A104" s="27"/>
      <c r="B104" s="16"/>
      <c r="C104" s="17" t="s">
        <v>153</v>
      </c>
      <c r="D104" s="17" t="s">
        <v>154</v>
      </c>
      <c r="E104" s="28">
        <f>IF(業者カード!AJ95="","",業者カード!AJ95)</f>
        <v>13</v>
      </c>
      <c r="F104" s="28" t="str">
        <f t="shared" si="0"/>
        <v/>
      </c>
      <c r="G104" s="19" t="str">
        <f>IF(E104="","",業者カード!AH95)</f>
        <v/>
      </c>
      <c r="H104" s="19">
        <f>IF(業者カード!AK95="","",業者カード!AK95)</f>
        <v>2</v>
      </c>
      <c r="M104" s="14"/>
      <c r="N104" s="14"/>
    </row>
    <row r="105" spans="1:14" ht="12.95" customHeight="1">
      <c r="A105" s="27"/>
      <c r="B105" s="16"/>
      <c r="C105" s="17" t="s">
        <v>153</v>
      </c>
      <c r="D105" s="17" t="s">
        <v>154</v>
      </c>
      <c r="E105" s="28">
        <f>IF(業者カード!AJ96="","",業者カード!AJ96)</f>
        <v>13</v>
      </c>
      <c r="F105" s="28" t="str">
        <f t="shared" si="0"/>
        <v/>
      </c>
      <c r="G105" s="19" t="str">
        <f>IF(E105="","",業者カード!AH96)</f>
        <v/>
      </c>
      <c r="H105" s="19">
        <f>IF(業者カード!AK96="","",業者カード!AK96)</f>
        <v>3</v>
      </c>
      <c r="M105" s="14"/>
      <c r="N105" s="14"/>
    </row>
    <row r="106" spans="1:14" ht="12.95" customHeight="1">
      <c r="A106" s="27"/>
      <c r="B106" s="16"/>
      <c r="C106" s="106" t="s">
        <v>244</v>
      </c>
      <c r="D106" s="17" t="s">
        <v>154</v>
      </c>
      <c r="E106" s="28" t="str">
        <f>IF(業者カード!AJ97="","",業者カード!AJ97)</f>
        <v/>
      </c>
      <c r="F106" s="28" t="str">
        <f t="shared" si="0"/>
        <v/>
      </c>
      <c r="G106" s="19" t="str">
        <f>IF(E106="","",業者カード!AH97)</f>
        <v/>
      </c>
      <c r="H106" s="19" t="str">
        <f>IF(業者カード!AK97="","",業者カード!AK97)</f>
        <v/>
      </c>
      <c r="M106" s="14"/>
      <c r="N106" s="14"/>
    </row>
    <row r="107" spans="1:14" ht="12.95" customHeight="1">
      <c r="A107" s="27"/>
      <c r="B107" s="16"/>
      <c r="C107" s="106" t="s">
        <v>244</v>
      </c>
      <c r="D107" s="17" t="s">
        <v>154</v>
      </c>
      <c r="E107" s="28" t="str">
        <f>IF(業者カード!AJ98="","",業者カード!AJ98)</f>
        <v/>
      </c>
      <c r="F107" s="28" t="str">
        <f t="shared" si="0"/>
        <v/>
      </c>
      <c r="G107" s="19" t="str">
        <f>IF(E107="","",業者カード!AH98)</f>
        <v/>
      </c>
      <c r="H107" s="19" t="str">
        <f>IF(業者カード!AK98="","",業者カード!AK98)</f>
        <v/>
      </c>
      <c r="M107" s="14"/>
      <c r="N107" s="14"/>
    </row>
    <row r="108" spans="1:14" ht="12.95" customHeight="1">
      <c r="A108" s="27"/>
      <c r="B108" s="16"/>
      <c r="C108" s="106" t="s">
        <v>244</v>
      </c>
      <c r="D108" s="17" t="s">
        <v>154</v>
      </c>
      <c r="E108" s="28" t="str">
        <f>IF(業者カード!AJ99="","",業者カード!AJ99)</f>
        <v/>
      </c>
      <c r="F108" s="28" t="str">
        <f t="shared" si="0"/>
        <v/>
      </c>
      <c r="G108" s="19" t="str">
        <f>IF(E108="","",業者カード!AH99)</f>
        <v/>
      </c>
      <c r="H108" s="19" t="str">
        <f>IF(業者カード!AK99="","",業者カード!AK99)</f>
        <v/>
      </c>
      <c r="M108" s="14"/>
      <c r="N108" s="14"/>
    </row>
    <row r="109" spans="1:14" ht="12.95" customHeight="1">
      <c r="A109" s="27"/>
      <c r="B109" s="16"/>
      <c r="C109" s="106" t="s">
        <v>244</v>
      </c>
      <c r="D109" s="17" t="s">
        <v>154</v>
      </c>
      <c r="E109" s="28" t="str">
        <f>IF(業者カード!AJ100="","",業者カード!AJ100)</f>
        <v/>
      </c>
      <c r="F109" s="28" t="str">
        <f t="shared" si="0"/>
        <v/>
      </c>
      <c r="G109" s="19" t="str">
        <f>IF(E109="","",業者カード!AH100)</f>
        <v/>
      </c>
      <c r="H109" s="19" t="str">
        <f>IF(業者カード!AK100="","",業者カード!AK100)</f>
        <v/>
      </c>
      <c r="M109" s="14"/>
      <c r="N109" s="14"/>
    </row>
    <row r="110" spans="1:14" ht="12.95" customHeight="1">
      <c r="A110" s="27"/>
      <c r="B110" s="16"/>
      <c r="C110" s="106" t="s">
        <v>244</v>
      </c>
      <c r="D110" s="17" t="s">
        <v>154</v>
      </c>
      <c r="E110" s="28" t="str">
        <f>IF(業者カード!AJ101="","",業者カード!AJ101)</f>
        <v/>
      </c>
      <c r="F110" s="28" t="str">
        <f t="shared" si="0"/>
        <v/>
      </c>
      <c r="G110" s="19" t="str">
        <f>IF(E110="","",業者カード!AH101)</f>
        <v/>
      </c>
      <c r="H110" s="19" t="str">
        <f>IF(業者カード!AK101="","",業者カード!AK101)</f>
        <v/>
      </c>
      <c r="M110" s="14"/>
      <c r="N110" s="14"/>
    </row>
    <row r="111" spans="1:14" ht="12.95" customHeight="1">
      <c r="A111" s="27"/>
      <c r="B111" s="16"/>
      <c r="C111" s="17" t="s">
        <v>153</v>
      </c>
      <c r="D111" s="17" t="s">
        <v>154</v>
      </c>
      <c r="E111" s="28">
        <f>IF(業者カード!AJ102="","",業者カード!AJ102)</f>
        <v>14</v>
      </c>
      <c r="F111" s="28" t="str">
        <f t="shared" si="0"/>
        <v/>
      </c>
      <c r="G111" s="19" t="str">
        <f>IF(E111="","",業者カード!AH102)</f>
        <v/>
      </c>
      <c r="H111" s="19">
        <f>IF(業者カード!AK102="","",業者カード!AK102)</f>
        <v>1</v>
      </c>
      <c r="M111" s="14"/>
      <c r="N111" s="14"/>
    </row>
    <row r="112" spans="1:14" ht="12.95" customHeight="1">
      <c r="A112" s="27"/>
      <c r="B112" s="16"/>
      <c r="C112" s="17" t="s">
        <v>153</v>
      </c>
      <c r="D112" s="17" t="s">
        <v>154</v>
      </c>
      <c r="E112" s="28">
        <f>IF(業者カード!AJ103="","",業者カード!AJ103)</f>
        <v>14</v>
      </c>
      <c r="F112" s="28" t="str">
        <f t="shared" si="0"/>
        <v/>
      </c>
      <c r="G112" s="19" t="str">
        <f>IF(E112="","",業者カード!AH103)</f>
        <v/>
      </c>
      <c r="H112" s="19">
        <f>IF(業者カード!AK103="","",業者カード!AK103)</f>
        <v>2</v>
      </c>
      <c r="M112" s="14"/>
      <c r="N112" s="14"/>
    </row>
    <row r="113" spans="1:14" ht="12.95" customHeight="1">
      <c r="A113" s="27"/>
      <c r="B113" s="16"/>
      <c r="C113" s="17" t="s">
        <v>153</v>
      </c>
      <c r="D113" s="17" t="s">
        <v>154</v>
      </c>
      <c r="E113" s="28">
        <f>IF(業者カード!AJ104="","",業者カード!AJ104)</f>
        <v>14</v>
      </c>
      <c r="F113" s="28" t="str">
        <f t="shared" si="0"/>
        <v/>
      </c>
      <c r="G113" s="19" t="str">
        <f>IF(E113="","",業者カード!AH104)</f>
        <v/>
      </c>
      <c r="H113" s="19">
        <f>IF(業者カード!AK104="","",業者カード!AK104)</f>
        <v>3</v>
      </c>
      <c r="M113" s="14"/>
      <c r="N113" s="14"/>
    </row>
    <row r="114" spans="1:14" ht="12.95" customHeight="1">
      <c r="A114" s="27"/>
      <c r="B114" s="16"/>
      <c r="C114" s="17" t="s">
        <v>153</v>
      </c>
      <c r="D114" s="17" t="s">
        <v>154</v>
      </c>
      <c r="E114" s="28">
        <f>IF(業者カード!AJ105="","",業者カード!AJ105)</f>
        <v>14</v>
      </c>
      <c r="F114" s="28" t="str">
        <f t="shared" si="0"/>
        <v/>
      </c>
      <c r="G114" s="19" t="str">
        <f>IF(E114="","",業者カード!AH105)</f>
        <v/>
      </c>
      <c r="H114" s="19">
        <f>IF(業者カード!AK105="","",業者カード!AK105)</f>
        <v>4</v>
      </c>
      <c r="M114" s="14"/>
      <c r="N114" s="14"/>
    </row>
    <row r="115" spans="1:14" ht="12.95" customHeight="1">
      <c r="A115" s="27"/>
      <c r="B115" s="16"/>
      <c r="C115" s="17" t="s">
        <v>153</v>
      </c>
      <c r="D115" s="17" t="s">
        <v>154</v>
      </c>
      <c r="E115" s="28">
        <f>IF(業者カード!AJ106="","",業者カード!AJ106)</f>
        <v>15</v>
      </c>
      <c r="F115" s="28" t="str">
        <f t="shared" si="0"/>
        <v/>
      </c>
      <c r="G115" s="19" t="str">
        <f>IF(E115="","",業者カード!AH106)</f>
        <v/>
      </c>
      <c r="H115" s="19">
        <f>IF(業者カード!AK106="","",業者カード!AK106)</f>
        <v>1</v>
      </c>
      <c r="M115" s="14"/>
      <c r="N115" s="14"/>
    </row>
    <row r="116" spans="1:14" ht="12.95" customHeight="1">
      <c r="A116" s="27"/>
      <c r="B116" s="16"/>
      <c r="C116" s="17" t="s">
        <v>153</v>
      </c>
      <c r="D116" s="17" t="s">
        <v>154</v>
      </c>
      <c r="E116" s="28">
        <f>IF(業者カード!AJ107="","",業者カード!AJ107)</f>
        <v>15</v>
      </c>
      <c r="F116" s="28" t="str">
        <f t="shared" si="0"/>
        <v/>
      </c>
      <c r="G116" s="19" t="str">
        <f>IF(E116="","",業者カード!AH107)</f>
        <v/>
      </c>
      <c r="H116" s="19">
        <f>IF(業者カード!AK107="","",業者カード!AK107)</f>
        <v>2</v>
      </c>
      <c r="M116" s="14"/>
      <c r="N116" s="14"/>
    </row>
    <row r="117" spans="1:14" ht="12.95" customHeight="1">
      <c r="A117" s="27"/>
      <c r="B117" s="16"/>
      <c r="C117" s="17" t="s">
        <v>153</v>
      </c>
      <c r="D117" s="17" t="s">
        <v>154</v>
      </c>
      <c r="E117" s="28">
        <f>IF(業者カード!AJ108="","",業者カード!AJ108)</f>
        <v>15</v>
      </c>
      <c r="F117" s="28" t="str">
        <f t="shared" si="0"/>
        <v/>
      </c>
      <c r="G117" s="19" t="str">
        <f>IF(E117="","",業者カード!AH108)</f>
        <v/>
      </c>
      <c r="H117" s="19">
        <f>IF(業者カード!AK108="","",業者カード!AK108)</f>
        <v>3</v>
      </c>
      <c r="M117" s="14"/>
      <c r="N117" s="14"/>
    </row>
    <row r="118" spans="1:14" ht="12.95" customHeight="1">
      <c r="A118" s="27"/>
      <c r="B118" s="16"/>
      <c r="C118" s="17" t="s">
        <v>153</v>
      </c>
      <c r="D118" s="17" t="s">
        <v>154</v>
      </c>
      <c r="E118" s="28">
        <f>IF(業者カード!AJ109="","",業者カード!AJ109)</f>
        <v>15</v>
      </c>
      <c r="F118" s="28" t="str">
        <f t="shared" si="0"/>
        <v/>
      </c>
      <c r="G118" s="19" t="str">
        <f>IF(E118="","",業者カード!AH109)</f>
        <v/>
      </c>
      <c r="H118" s="19">
        <f>IF(業者カード!AK109="","",業者カード!AK109)</f>
        <v>4</v>
      </c>
      <c r="M118" s="14"/>
      <c r="N118" s="14"/>
    </row>
    <row r="119" spans="1:14" ht="12.95" customHeight="1">
      <c r="A119" s="27"/>
      <c r="B119" s="16"/>
      <c r="C119" s="17" t="s">
        <v>153</v>
      </c>
      <c r="D119" s="17" t="s">
        <v>154</v>
      </c>
      <c r="E119" s="28">
        <f>IF(業者カード!AJ110="","",業者カード!AJ110)</f>
        <v>16</v>
      </c>
      <c r="F119" s="28" t="str">
        <f t="shared" si="0"/>
        <v/>
      </c>
      <c r="G119" s="19" t="str">
        <f>IF(E119="","",業者カード!AH110)</f>
        <v/>
      </c>
      <c r="H119" s="19">
        <f>IF(業者カード!AK110="","",業者カード!AK110)</f>
        <v>1</v>
      </c>
      <c r="M119" s="14"/>
      <c r="N119" s="14"/>
    </row>
    <row r="120" spans="1:14" ht="12.95" customHeight="1">
      <c r="A120" s="27"/>
      <c r="B120" s="16"/>
      <c r="C120" s="17" t="s">
        <v>153</v>
      </c>
      <c r="D120" s="17" t="s">
        <v>154</v>
      </c>
      <c r="E120" s="28">
        <f>IF(業者カード!AJ111="","",業者カード!AJ111)</f>
        <v>17</v>
      </c>
      <c r="F120" s="28" t="str">
        <f t="shared" si="0"/>
        <v/>
      </c>
      <c r="G120" s="19" t="str">
        <f>IF(E120="","",業者カード!AH111)</f>
        <v/>
      </c>
      <c r="H120" s="19">
        <f>IF(業者カード!AK111="","",業者カード!AK111)</f>
        <v>1</v>
      </c>
      <c r="M120" s="14"/>
      <c r="N120" s="14"/>
    </row>
    <row r="121" spans="1:14" ht="12.95" customHeight="1">
      <c r="A121" s="27"/>
      <c r="B121" s="16"/>
      <c r="C121" s="17" t="s">
        <v>153</v>
      </c>
      <c r="D121" s="17" t="s">
        <v>154</v>
      </c>
      <c r="E121" s="28">
        <f>IF(業者カード!AJ112="","",業者カード!AJ112)</f>
        <v>18</v>
      </c>
      <c r="F121" s="28" t="str">
        <f t="shared" si="0"/>
        <v/>
      </c>
      <c r="G121" s="19" t="str">
        <f>IF(E121="","",業者カード!AH112)</f>
        <v/>
      </c>
      <c r="H121" s="19">
        <f>IF(業者カード!AK112="","",業者カード!AK112)</f>
        <v>1</v>
      </c>
      <c r="M121" s="14"/>
      <c r="N121" s="14"/>
    </row>
    <row r="122" spans="1:14" ht="12.95" customHeight="1">
      <c r="A122" s="27"/>
      <c r="B122" s="16"/>
      <c r="C122" s="17" t="s">
        <v>153</v>
      </c>
      <c r="D122" s="17" t="s">
        <v>154</v>
      </c>
      <c r="E122" s="28">
        <f>IF(業者カード!AJ113="","",業者カード!AJ113)</f>
        <v>18</v>
      </c>
      <c r="F122" s="28" t="str">
        <f t="shared" si="0"/>
        <v/>
      </c>
      <c r="G122" s="19" t="str">
        <f>IF(E122="","",業者カード!AH113)</f>
        <v/>
      </c>
      <c r="H122" s="19">
        <f>IF(業者カード!AK113="","",業者カード!AK113)</f>
        <v>2</v>
      </c>
      <c r="M122" s="14"/>
      <c r="N122" s="14"/>
    </row>
    <row r="123" spans="1:14" ht="12.95" customHeight="1">
      <c r="A123" s="27"/>
      <c r="B123" s="16"/>
      <c r="C123" s="17" t="s">
        <v>153</v>
      </c>
      <c r="D123" s="17" t="s">
        <v>154</v>
      </c>
      <c r="E123" s="28">
        <f>IF(業者カード!AJ114="","",業者カード!AJ114)</f>
        <v>19</v>
      </c>
      <c r="F123" s="28" t="str">
        <f t="shared" si="0"/>
        <v/>
      </c>
      <c r="G123" s="19" t="str">
        <f>IF(E123="","",業者カード!AH114)</f>
        <v/>
      </c>
      <c r="H123" s="19">
        <f>IF(業者カード!AK114="","",業者カード!AK114)</f>
        <v>1</v>
      </c>
      <c r="M123" s="14"/>
      <c r="N123" s="14"/>
    </row>
    <row r="124" spans="1:14" ht="12.95" customHeight="1">
      <c r="A124" s="27"/>
      <c r="B124" s="16"/>
      <c r="C124" s="17" t="s">
        <v>153</v>
      </c>
      <c r="D124" s="17" t="s">
        <v>154</v>
      </c>
      <c r="E124" s="28">
        <f>IF(業者カード!AJ115="","",業者カード!AJ115)</f>
        <v>19</v>
      </c>
      <c r="F124" s="28" t="str">
        <f t="shared" si="0"/>
        <v/>
      </c>
      <c r="G124" s="19" t="str">
        <f>IF(E124="","",業者カード!AH115)</f>
        <v/>
      </c>
      <c r="H124" s="19">
        <f>IF(業者カード!AK115="","",業者カード!AK115)</f>
        <v>2</v>
      </c>
      <c r="M124" s="14"/>
      <c r="N124" s="14"/>
    </row>
    <row r="125" spans="1:14" ht="12.95" customHeight="1">
      <c r="A125" s="27"/>
      <c r="B125" s="16"/>
      <c r="C125" s="17" t="s">
        <v>153</v>
      </c>
      <c r="D125" s="17" t="s">
        <v>154</v>
      </c>
      <c r="E125" s="28">
        <f>IF(業者カード!AJ116="","",業者カード!AJ116)</f>
        <v>20</v>
      </c>
      <c r="F125" s="28" t="str">
        <f t="shared" si="0"/>
        <v/>
      </c>
      <c r="G125" s="19" t="str">
        <f>IF(E125="","",業者カード!AH116)</f>
        <v/>
      </c>
      <c r="H125" s="19">
        <f>IF(業者カード!AK116="","",業者カード!AK116)</f>
        <v>1</v>
      </c>
      <c r="M125" s="14"/>
      <c r="N125" s="14"/>
    </row>
    <row r="126" spans="1:14" ht="12.95" customHeight="1">
      <c r="A126" s="27"/>
      <c r="B126" s="16"/>
      <c r="C126" s="17" t="s">
        <v>153</v>
      </c>
      <c r="D126" s="17" t="s">
        <v>154</v>
      </c>
      <c r="E126" s="28">
        <f>IF(業者カード!AJ117="","",業者カード!AJ117)</f>
        <v>20</v>
      </c>
      <c r="F126" s="28" t="str">
        <f t="shared" ref="F126:F147" si="1">IF(G126&lt;&gt;"",1,"")</f>
        <v/>
      </c>
      <c r="G126" s="19" t="str">
        <f>IF(E126="","",業者カード!AH117)</f>
        <v/>
      </c>
      <c r="H126" s="19">
        <f>IF(業者カード!AK117="","",業者カード!AK117)</f>
        <v>2</v>
      </c>
      <c r="M126" s="14"/>
      <c r="N126" s="14"/>
    </row>
    <row r="127" spans="1:14" ht="12.95" customHeight="1">
      <c r="A127" s="27"/>
      <c r="B127" s="16"/>
      <c r="C127" s="17" t="s">
        <v>153</v>
      </c>
      <c r="D127" s="17" t="s">
        <v>154</v>
      </c>
      <c r="E127" s="28">
        <f>IF(業者カード!AJ118="","",業者カード!AJ118)</f>
        <v>21</v>
      </c>
      <c r="F127" s="28" t="str">
        <f t="shared" si="1"/>
        <v/>
      </c>
      <c r="G127" s="19" t="str">
        <f>IF(E127="","",業者カード!AH118)</f>
        <v/>
      </c>
      <c r="H127" s="19">
        <f>IF(業者カード!AK118="","",業者カード!AK118)</f>
        <v>1</v>
      </c>
      <c r="M127" s="14"/>
      <c r="N127" s="14"/>
    </row>
    <row r="128" spans="1:14" ht="12.95" customHeight="1">
      <c r="A128" s="27"/>
      <c r="B128" s="16"/>
      <c r="C128" s="17" t="s">
        <v>153</v>
      </c>
      <c r="D128" s="17" t="s">
        <v>154</v>
      </c>
      <c r="E128" s="28">
        <f>IF(業者カード!AJ119="","",業者カード!AJ119)</f>
        <v>21</v>
      </c>
      <c r="F128" s="28" t="str">
        <f t="shared" si="1"/>
        <v/>
      </c>
      <c r="G128" s="19" t="str">
        <f>IF(E128="","",業者カード!AH119)</f>
        <v/>
      </c>
      <c r="H128" s="19">
        <f>IF(業者カード!AK119="","",業者カード!AK119)</f>
        <v>2</v>
      </c>
      <c r="M128" s="14"/>
      <c r="N128" s="14"/>
    </row>
    <row r="129" spans="1:14" ht="12.95" customHeight="1">
      <c r="A129" s="27"/>
      <c r="B129" s="16"/>
      <c r="C129" s="17" t="s">
        <v>153</v>
      </c>
      <c r="D129" s="17" t="s">
        <v>154</v>
      </c>
      <c r="E129" s="28">
        <f>IF(業者カード!AJ120="","",業者カード!AJ120)</f>
        <v>22</v>
      </c>
      <c r="F129" s="28" t="str">
        <f t="shared" si="1"/>
        <v/>
      </c>
      <c r="G129" s="19" t="str">
        <f>IF(E129="","",業者カード!AH120)</f>
        <v/>
      </c>
      <c r="H129" s="19">
        <f>IF(業者カード!AK120="","",業者カード!AK120)</f>
        <v>1</v>
      </c>
      <c r="M129" s="14"/>
      <c r="N129" s="14"/>
    </row>
    <row r="130" spans="1:14" ht="12.95" customHeight="1">
      <c r="A130" s="27"/>
      <c r="B130" s="16"/>
      <c r="C130" s="17" t="s">
        <v>153</v>
      </c>
      <c r="D130" s="17" t="s">
        <v>154</v>
      </c>
      <c r="E130" s="28">
        <f>IF(業者カード!AJ121="","",業者カード!AJ121)</f>
        <v>22</v>
      </c>
      <c r="F130" s="28" t="str">
        <f t="shared" si="1"/>
        <v/>
      </c>
      <c r="G130" s="19" t="str">
        <f>IF(E130="","",業者カード!AH121)</f>
        <v/>
      </c>
      <c r="H130" s="19">
        <f>IF(業者カード!AK121="","",業者カード!AK121)</f>
        <v>2</v>
      </c>
      <c r="M130" s="14"/>
      <c r="N130" s="14"/>
    </row>
    <row r="131" spans="1:14" ht="12.95" customHeight="1">
      <c r="A131" s="27"/>
      <c r="B131" s="16"/>
      <c r="C131" s="17" t="s">
        <v>153</v>
      </c>
      <c r="D131" s="17" t="s">
        <v>154</v>
      </c>
      <c r="E131" s="28">
        <f>IF(業者カード!AJ122="","",業者カード!AJ122)</f>
        <v>23</v>
      </c>
      <c r="F131" s="28" t="str">
        <f t="shared" si="1"/>
        <v/>
      </c>
      <c r="G131" s="19" t="str">
        <f>IF(E131="","",業者カード!AH122)</f>
        <v/>
      </c>
      <c r="H131" s="19">
        <f>IF(業者カード!AK122="","",業者カード!AK122)</f>
        <v>1</v>
      </c>
      <c r="M131" s="14"/>
      <c r="N131" s="14"/>
    </row>
    <row r="132" spans="1:14" ht="12.95" customHeight="1">
      <c r="A132" s="27"/>
      <c r="B132" s="16"/>
      <c r="C132" s="17" t="s">
        <v>153</v>
      </c>
      <c r="D132" s="17" t="s">
        <v>154</v>
      </c>
      <c r="E132" s="28">
        <f>IF(業者カード!AJ123="","",業者カード!AJ123)</f>
        <v>23</v>
      </c>
      <c r="F132" s="28" t="str">
        <f t="shared" si="1"/>
        <v/>
      </c>
      <c r="G132" s="19" t="str">
        <f>IF(E132="","",業者カード!AH123)</f>
        <v/>
      </c>
      <c r="H132" s="19">
        <f>IF(業者カード!AK123="","",業者カード!AK123)</f>
        <v>2</v>
      </c>
      <c r="M132" s="14"/>
      <c r="N132" s="14"/>
    </row>
    <row r="133" spans="1:14" ht="12.95" customHeight="1">
      <c r="A133" s="27"/>
      <c r="B133" s="16"/>
      <c r="C133" s="17" t="s">
        <v>153</v>
      </c>
      <c r="D133" s="17" t="s">
        <v>154</v>
      </c>
      <c r="E133" s="28">
        <f>IF(業者カード!AJ124="","",業者カード!AJ124)</f>
        <v>24</v>
      </c>
      <c r="F133" s="28" t="str">
        <f t="shared" si="1"/>
        <v/>
      </c>
      <c r="G133" s="19" t="str">
        <f>IF(E133="","",業者カード!AH124)</f>
        <v/>
      </c>
      <c r="H133" s="19">
        <f>IF(業者カード!AK124="","",業者カード!AK124)</f>
        <v>1</v>
      </c>
      <c r="M133" s="14"/>
      <c r="N133" s="14"/>
    </row>
    <row r="134" spans="1:14" ht="12.95" customHeight="1">
      <c r="A134" s="27"/>
      <c r="B134" s="16"/>
      <c r="C134" s="17" t="s">
        <v>153</v>
      </c>
      <c r="D134" s="17" t="s">
        <v>154</v>
      </c>
      <c r="E134" s="28">
        <f>IF(業者カード!AJ125="","",業者カード!AJ125)</f>
        <v>24</v>
      </c>
      <c r="F134" s="28" t="str">
        <f t="shared" si="1"/>
        <v/>
      </c>
      <c r="G134" s="19" t="str">
        <f>IF(E134="","",業者カード!AH125)</f>
        <v/>
      </c>
      <c r="H134" s="19">
        <f>IF(業者カード!AK125="","",業者カード!AK125)</f>
        <v>2</v>
      </c>
      <c r="M134" s="14"/>
      <c r="N134" s="14"/>
    </row>
    <row r="135" spans="1:14" ht="12.95" customHeight="1">
      <c r="A135" s="27"/>
      <c r="B135" s="16"/>
      <c r="C135" s="17" t="s">
        <v>153</v>
      </c>
      <c r="D135" s="17" t="s">
        <v>154</v>
      </c>
      <c r="E135" s="28">
        <f>IF(業者カード!AJ126="","",業者カード!AJ126)</f>
        <v>24</v>
      </c>
      <c r="F135" s="28" t="str">
        <f t="shared" si="1"/>
        <v/>
      </c>
      <c r="G135" s="19" t="str">
        <f>IF(E135="","",業者カード!AH126)</f>
        <v/>
      </c>
      <c r="H135" s="19">
        <f>IF(業者カード!AK126="","",業者カード!AK126)</f>
        <v>3</v>
      </c>
      <c r="M135" s="14"/>
      <c r="N135" s="14"/>
    </row>
    <row r="136" spans="1:14" ht="12.95" customHeight="1">
      <c r="A136" s="27"/>
      <c r="B136" s="16"/>
      <c r="C136" s="17" t="s">
        <v>153</v>
      </c>
      <c r="D136" s="17" t="s">
        <v>154</v>
      </c>
      <c r="E136" s="28">
        <f>IF(業者カード!AJ127="","",業者カード!AJ127)</f>
        <v>24</v>
      </c>
      <c r="F136" s="28" t="str">
        <f t="shared" si="1"/>
        <v/>
      </c>
      <c r="G136" s="19" t="str">
        <f>IF(E136="","",業者カード!AH127)</f>
        <v/>
      </c>
      <c r="H136" s="19">
        <f>IF(業者カード!AK127="","",業者カード!AK127)</f>
        <v>4</v>
      </c>
      <c r="M136" s="14"/>
      <c r="N136" s="14"/>
    </row>
    <row r="137" spans="1:14" ht="12.95" customHeight="1">
      <c r="A137" s="27"/>
      <c r="B137" s="16"/>
      <c r="C137" s="17" t="s">
        <v>153</v>
      </c>
      <c r="D137" s="17" t="s">
        <v>154</v>
      </c>
      <c r="E137" s="28">
        <f>IF(業者カード!AJ128="","",業者カード!AJ128)</f>
        <v>24</v>
      </c>
      <c r="F137" s="28" t="str">
        <f t="shared" si="1"/>
        <v/>
      </c>
      <c r="G137" s="19" t="str">
        <f>IF(E137="","",業者カード!AH128)</f>
        <v/>
      </c>
      <c r="H137" s="19">
        <f>IF(業者カード!AK128="","",業者カード!AK128)</f>
        <v>5</v>
      </c>
      <c r="M137" s="14"/>
      <c r="N137" s="14"/>
    </row>
    <row r="138" spans="1:14" ht="12.95" customHeight="1">
      <c r="A138" s="27"/>
      <c r="B138" s="16"/>
      <c r="C138" s="17" t="s">
        <v>153</v>
      </c>
      <c r="D138" s="17" t="s">
        <v>154</v>
      </c>
      <c r="E138" s="28">
        <f>IF(業者カード!AJ129="","",業者カード!AJ129)</f>
        <v>24</v>
      </c>
      <c r="F138" s="28" t="str">
        <f t="shared" si="1"/>
        <v/>
      </c>
      <c r="G138" s="19" t="str">
        <f>IF(E138="","",業者カード!AH129)</f>
        <v/>
      </c>
      <c r="H138" s="19">
        <f>IF(業者カード!AK129="","",業者カード!AK129)</f>
        <v>6</v>
      </c>
      <c r="M138" s="14"/>
      <c r="N138" s="14"/>
    </row>
    <row r="139" spans="1:14" ht="12.95" customHeight="1">
      <c r="A139" s="27"/>
      <c r="B139" s="16"/>
      <c r="C139" s="17" t="s">
        <v>153</v>
      </c>
      <c r="D139" s="17" t="s">
        <v>154</v>
      </c>
      <c r="E139" s="28">
        <f>IF(業者カード!AJ130="","",業者カード!AJ130)</f>
        <v>25</v>
      </c>
      <c r="F139" s="28" t="str">
        <f t="shared" si="1"/>
        <v/>
      </c>
      <c r="G139" s="19" t="str">
        <f>IF(E139="","",業者カード!AH130)</f>
        <v/>
      </c>
      <c r="H139" s="19">
        <f>IF(業者カード!AK130="","",業者カード!AK130)</f>
        <v>1</v>
      </c>
      <c r="M139" s="14"/>
      <c r="N139" s="14"/>
    </row>
    <row r="140" spans="1:14" ht="12.95" customHeight="1">
      <c r="A140" s="27"/>
      <c r="B140" s="16"/>
      <c r="C140" s="17" t="s">
        <v>153</v>
      </c>
      <c r="D140" s="17" t="s">
        <v>154</v>
      </c>
      <c r="E140" s="28">
        <f>IF(業者カード!AJ131="","",業者カード!AJ131)</f>
        <v>25</v>
      </c>
      <c r="F140" s="28" t="str">
        <f t="shared" si="1"/>
        <v/>
      </c>
      <c r="G140" s="19" t="str">
        <f>IF(E140="","",業者カード!AH131)</f>
        <v/>
      </c>
      <c r="H140" s="19">
        <f>IF(業者カード!AK131="","",業者カード!AK131)</f>
        <v>2</v>
      </c>
      <c r="M140" s="14"/>
      <c r="N140" s="14"/>
    </row>
    <row r="141" spans="1:14" ht="12.95" customHeight="1">
      <c r="A141" s="27"/>
      <c r="B141" s="16"/>
      <c r="C141" s="17" t="s">
        <v>153</v>
      </c>
      <c r="D141" s="17" t="s">
        <v>154</v>
      </c>
      <c r="E141" s="28">
        <f>IF(業者カード!AJ132="","",業者カード!AJ132)</f>
        <v>26</v>
      </c>
      <c r="F141" s="28" t="str">
        <f t="shared" si="1"/>
        <v/>
      </c>
      <c r="G141" s="19" t="str">
        <f>IF(E141="","",業者カード!AH132)</f>
        <v/>
      </c>
      <c r="H141" s="19">
        <f>IF(業者カード!AK132="","",業者カード!AK132)</f>
        <v>1</v>
      </c>
      <c r="M141" s="14"/>
      <c r="N141" s="14"/>
    </row>
    <row r="142" spans="1:14" ht="12.95" customHeight="1">
      <c r="A142" s="27"/>
      <c r="B142" s="16"/>
      <c r="C142" s="17" t="s">
        <v>153</v>
      </c>
      <c r="D142" s="17" t="s">
        <v>154</v>
      </c>
      <c r="E142" s="28">
        <f>IF(業者カード!AJ133="","",業者カード!AJ133)</f>
        <v>26</v>
      </c>
      <c r="F142" s="28" t="str">
        <f t="shared" si="1"/>
        <v/>
      </c>
      <c r="G142" s="19" t="str">
        <f>IF(E142="","",業者カード!AH133)</f>
        <v/>
      </c>
      <c r="H142" s="19">
        <f>IF(業者カード!AK133="","",業者カード!AK133)</f>
        <v>2</v>
      </c>
      <c r="M142" s="14"/>
      <c r="N142" s="14"/>
    </row>
    <row r="143" spans="1:14" ht="12.95" customHeight="1">
      <c r="A143" s="27"/>
      <c r="B143" s="16"/>
      <c r="C143" s="17" t="s">
        <v>153</v>
      </c>
      <c r="D143" s="17" t="s">
        <v>154</v>
      </c>
      <c r="E143" s="28">
        <f>IF(業者カード!AJ134="","",業者カード!AJ134)</f>
        <v>26</v>
      </c>
      <c r="F143" s="28" t="str">
        <f t="shared" si="1"/>
        <v/>
      </c>
      <c r="G143" s="19" t="str">
        <f>IF(E143="","",業者カード!AH134)</f>
        <v/>
      </c>
      <c r="H143" s="19">
        <f>IF(業者カード!AK134="","",業者カード!AK134)</f>
        <v>3</v>
      </c>
      <c r="M143" s="14"/>
      <c r="N143" s="14"/>
    </row>
    <row r="144" spans="1:14" ht="12.95" customHeight="1">
      <c r="A144" s="27"/>
      <c r="B144" s="16"/>
      <c r="C144" s="17" t="s">
        <v>153</v>
      </c>
      <c r="D144" s="17" t="s">
        <v>154</v>
      </c>
      <c r="E144" s="28">
        <f>IF(業者カード!AJ135="","",業者カード!AJ135)</f>
        <v>26</v>
      </c>
      <c r="F144" s="28" t="str">
        <f t="shared" si="1"/>
        <v/>
      </c>
      <c r="G144" s="19" t="str">
        <f>IF(E144="","",業者カード!AH135)</f>
        <v/>
      </c>
      <c r="H144" s="19">
        <f>IF(業者カード!AK135="","",業者カード!AK135)</f>
        <v>4</v>
      </c>
      <c r="M144" s="14"/>
      <c r="N144" s="14"/>
    </row>
    <row r="145" spans="1:14" ht="12.95" customHeight="1">
      <c r="A145" s="27"/>
      <c r="B145" s="16"/>
      <c r="C145" s="17" t="s">
        <v>153</v>
      </c>
      <c r="D145" s="17" t="s">
        <v>154</v>
      </c>
      <c r="E145" s="28">
        <f>IF(業者カード!AJ136="","",業者カード!AJ136)</f>
        <v>26</v>
      </c>
      <c r="F145" s="28" t="str">
        <f t="shared" si="1"/>
        <v/>
      </c>
      <c r="G145" s="19" t="str">
        <f>IF(E145="","",業者カード!AH136)</f>
        <v/>
      </c>
      <c r="H145" s="19">
        <f>IF(業者カード!AK136="","",業者カード!AK136)</f>
        <v>5</v>
      </c>
      <c r="M145" s="14"/>
      <c r="N145" s="14"/>
    </row>
    <row r="146" spans="1:14" ht="12.95" customHeight="1">
      <c r="A146" s="27"/>
      <c r="B146" s="16"/>
      <c r="C146" s="106" t="s">
        <v>244</v>
      </c>
      <c r="D146" s="17" t="s">
        <v>154</v>
      </c>
      <c r="E146" s="28" t="str">
        <f>IF(業者カード!AJ137="","",業者カード!AJ137)</f>
        <v/>
      </c>
      <c r="F146" s="28"/>
      <c r="G146" s="19" t="str">
        <f>IF(E146="","",業者カード!AH137)</f>
        <v/>
      </c>
      <c r="H146" s="19" t="str">
        <f>IF(業者カード!AK137="","",業者カード!AK137)</f>
        <v/>
      </c>
      <c r="M146" s="14"/>
      <c r="N146" s="14"/>
    </row>
    <row r="147" spans="1:14" ht="12.95" customHeight="1">
      <c r="A147" s="27"/>
      <c r="B147" s="16"/>
      <c r="C147" s="106" t="s">
        <v>244</v>
      </c>
      <c r="D147" s="17" t="s">
        <v>154</v>
      </c>
      <c r="E147" s="28" t="str">
        <f>IF(業者カード!AJ138="","",業者カード!AJ138)</f>
        <v/>
      </c>
      <c r="F147" s="28" t="str">
        <f t="shared" si="1"/>
        <v/>
      </c>
      <c r="G147" s="19" t="str">
        <f>IF(E147="","",業者カード!AH138)</f>
        <v/>
      </c>
      <c r="H147" s="19" t="str">
        <f>IF(業者カード!AK138="","",業者カード!AK138)</f>
        <v/>
      </c>
      <c r="M147" s="14"/>
      <c r="N147" s="14"/>
    </row>
    <row r="148" spans="1:14" ht="12.95" customHeight="1">
      <c r="A148" s="30"/>
      <c r="L148" s="14"/>
      <c r="M148" s="14"/>
      <c r="N148" s="14"/>
    </row>
    <row r="149" spans="1:14" ht="12.95" customHeight="1">
      <c r="L149" s="14"/>
      <c r="M149" s="14"/>
      <c r="N149" s="14"/>
    </row>
    <row r="150" spans="1:14" ht="12.95" customHeight="1">
      <c r="A150" s="16" t="str">
        <f>業者カード!A147</f>
        <v>入札参加希望種目</v>
      </c>
      <c r="B150" s="16"/>
      <c r="C150" s="12" t="s">
        <v>55</v>
      </c>
      <c r="D150" s="12" t="s">
        <v>56</v>
      </c>
      <c r="E150" s="24" t="s">
        <v>167</v>
      </c>
      <c r="F150" s="24" t="s">
        <v>246</v>
      </c>
      <c r="G150" s="20" t="s">
        <v>168</v>
      </c>
      <c r="H150" s="20" t="s">
        <v>160</v>
      </c>
      <c r="I150" s="20" t="s">
        <v>169</v>
      </c>
      <c r="M150" s="14"/>
      <c r="N150" s="14"/>
    </row>
    <row r="151" spans="1:14" ht="12.95" customHeight="1">
      <c r="A151" s="16"/>
      <c r="B151" s="16"/>
      <c r="C151" s="17" t="s">
        <v>152</v>
      </c>
      <c r="D151" s="17" t="s">
        <v>163</v>
      </c>
      <c r="E151" s="17" t="s">
        <v>165</v>
      </c>
      <c r="F151" s="17" t="s">
        <v>247</v>
      </c>
      <c r="G151" s="17" t="s">
        <v>157</v>
      </c>
      <c r="H151" s="26" t="s">
        <v>155</v>
      </c>
      <c r="I151" s="26" t="s">
        <v>170</v>
      </c>
      <c r="M151" s="14"/>
      <c r="N151" s="14"/>
    </row>
    <row r="152" spans="1:14" ht="12.95" customHeight="1">
      <c r="A152" s="29"/>
      <c r="B152" s="16"/>
      <c r="C152" s="17" t="s">
        <v>153</v>
      </c>
      <c r="D152" s="17" t="s">
        <v>163</v>
      </c>
      <c r="E152" s="31">
        <f>業者カード!AI150</f>
        <v>1</v>
      </c>
      <c r="F152" s="31" t="str">
        <f>IF(H152&gt;0,1,"")</f>
        <v/>
      </c>
      <c r="G152" s="19" t="str">
        <f>IF(業者カード!I150&lt;&gt;"",業者カード!I150,"")</f>
        <v/>
      </c>
      <c r="H152" s="19">
        <f>業者カード!$B$150</f>
        <v>0</v>
      </c>
      <c r="I152" s="19">
        <f>業者カード!AK150</f>
        <v>1</v>
      </c>
      <c r="M152" s="14"/>
      <c r="N152" s="14"/>
    </row>
    <row r="153" spans="1:14" ht="12.95" customHeight="1">
      <c r="A153" s="29"/>
      <c r="B153" s="16"/>
      <c r="C153" s="17" t="s">
        <v>153</v>
      </c>
      <c r="D153" s="17" t="s">
        <v>163</v>
      </c>
      <c r="E153" s="31">
        <f>業者カード!AI151</f>
        <v>1</v>
      </c>
      <c r="F153" s="31" t="str">
        <f t="shared" ref="F153:F172" si="2">IF(H153&gt;0,1,"")</f>
        <v/>
      </c>
      <c r="G153" s="19" t="str">
        <f>IF(業者カード!I151&lt;&gt;"",業者カード!I151,"")</f>
        <v/>
      </c>
      <c r="H153" s="19">
        <f>業者カード!$B$150</f>
        <v>0</v>
      </c>
      <c r="I153" s="19">
        <f>業者カード!AK151</f>
        <v>2</v>
      </c>
      <c r="M153" s="14"/>
      <c r="N153" s="14"/>
    </row>
    <row r="154" spans="1:14" ht="12.95" customHeight="1">
      <c r="A154" s="29"/>
      <c r="B154" s="16"/>
      <c r="C154" s="17" t="s">
        <v>153</v>
      </c>
      <c r="D154" s="17" t="s">
        <v>163</v>
      </c>
      <c r="E154" s="31">
        <f>業者カード!AI152</f>
        <v>1</v>
      </c>
      <c r="F154" s="31" t="str">
        <f t="shared" si="2"/>
        <v/>
      </c>
      <c r="G154" s="19" t="str">
        <f>IF(業者カード!I152&lt;&gt;"",業者カード!I152,"")</f>
        <v/>
      </c>
      <c r="H154" s="19">
        <f>業者カード!$B$150</f>
        <v>0</v>
      </c>
      <c r="I154" s="19">
        <f>業者カード!AK152</f>
        <v>3</v>
      </c>
      <c r="M154" s="14"/>
      <c r="N154" s="14"/>
    </row>
    <row r="155" spans="1:14" ht="12.95" customHeight="1">
      <c r="A155" s="29"/>
      <c r="B155" s="16"/>
      <c r="C155" s="17" t="s">
        <v>153</v>
      </c>
      <c r="D155" s="17" t="s">
        <v>163</v>
      </c>
      <c r="E155" s="31">
        <f>業者カード!AI153</f>
        <v>1</v>
      </c>
      <c r="F155" s="31" t="str">
        <f t="shared" si="2"/>
        <v/>
      </c>
      <c r="G155" s="19" t="str">
        <f>IF(業者カード!I153&lt;&gt;"",業者カード!I153,"")</f>
        <v/>
      </c>
      <c r="H155" s="19">
        <f>業者カード!$B$150</f>
        <v>0</v>
      </c>
      <c r="I155" s="19">
        <f>業者カード!AK153</f>
        <v>4</v>
      </c>
      <c r="M155" s="14"/>
      <c r="N155" s="14"/>
    </row>
    <row r="156" spans="1:14" ht="12.95" customHeight="1">
      <c r="A156" s="29"/>
      <c r="B156" s="16"/>
      <c r="C156" s="17" t="s">
        <v>153</v>
      </c>
      <c r="D156" s="17" t="s">
        <v>163</v>
      </c>
      <c r="E156" s="31">
        <f>業者カード!AI154</f>
        <v>1</v>
      </c>
      <c r="F156" s="31" t="str">
        <f t="shared" si="2"/>
        <v/>
      </c>
      <c r="G156" s="19" t="str">
        <f>IF(業者カード!I154&lt;&gt;"",業者カード!I154,"")</f>
        <v/>
      </c>
      <c r="H156" s="19">
        <f>業者カード!$B$150</f>
        <v>0</v>
      </c>
      <c r="I156" s="19">
        <f>業者カード!AK154</f>
        <v>5</v>
      </c>
      <c r="M156" s="14"/>
      <c r="N156" s="14"/>
    </row>
    <row r="157" spans="1:14" ht="12.95" customHeight="1">
      <c r="A157" s="29"/>
      <c r="B157" s="16"/>
      <c r="C157" s="17" t="s">
        <v>153</v>
      </c>
      <c r="D157" s="17" t="s">
        <v>163</v>
      </c>
      <c r="E157" s="31">
        <f>業者カード!AI155</f>
        <v>1</v>
      </c>
      <c r="F157" s="31" t="str">
        <f t="shared" si="2"/>
        <v/>
      </c>
      <c r="G157" s="19" t="str">
        <f>IF(業者カード!I155&lt;&gt;"",業者カード!I155,"")</f>
        <v/>
      </c>
      <c r="H157" s="19">
        <f>業者カード!$B$150</f>
        <v>0</v>
      </c>
      <c r="I157" s="19">
        <f>業者カード!AK155</f>
        <v>6</v>
      </c>
      <c r="M157" s="14"/>
      <c r="N157" s="14"/>
    </row>
    <row r="158" spans="1:14" ht="12.95" customHeight="1">
      <c r="A158" s="29"/>
      <c r="B158" s="16"/>
      <c r="C158" s="17" t="s">
        <v>153</v>
      </c>
      <c r="D158" s="17" t="s">
        <v>163</v>
      </c>
      <c r="E158" s="31">
        <f>業者カード!AI156</f>
        <v>1</v>
      </c>
      <c r="F158" s="31" t="str">
        <f t="shared" si="2"/>
        <v/>
      </c>
      <c r="G158" s="19" t="str">
        <f>IF(業者カード!I156&lt;&gt;"",業者カード!I156,"")</f>
        <v/>
      </c>
      <c r="H158" s="19">
        <f>業者カード!$B$150</f>
        <v>0</v>
      </c>
      <c r="I158" s="19">
        <f>業者カード!AK156</f>
        <v>7</v>
      </c>
      <c r="M158" s="14"/>
      <c r="N158" s="14"/>
    </row>
    <row r="159" spans="1:14" ht="12.95" customHeight="1">
      <c r="A159" s="29"/>
      <c r="B159" s="16"/>
      <c r="C159" s="17" t="s">
        <v>153</v>
      </c>
      <c r="D159" s="17" t="s">
        <v>163</v>
      </c>
      <c r="E159" s="31">
        <f>業者カード!AI157</f>
        <v>2</v>
      </c>
      <c r="F159" s="31" t="str">
        <f t="shared" si="2"/>
        <v/>
      </c>
      <c r="G159" s="19" t="str">
        <f>IF(業者カード!I157&lt;&gt;"",業者カード!I157,"")</f>
        <v/>
      </c>
      <c r="H159" s="19">
        <f>業者カード!$B$157</f>
        <v>0</v>
      </c>
      <c r="I159" s="19">
        <f>業者カード!AK157</f>
        <v>1</v>
      </c>
      <c r="M159" s="14"/>
      <c r="N159" s="14"/>
    </row>
    <row r="160" spans="1:14" ht="12.95" customHeight="1">
      <c r="A160" s="29"/>
      <c r="B160" s="16"/>
      <c r="C160" s="17" t="s">
        <v>153</v>
      </c>
      <c r="D160" s="17" t="s">
        <v>163</v>
      </c>
      <c r="E160" s="31">
        <f>業者カード!AI158</f>
        <v>2</v>
      </c>
      <c r="F160" s="31" t="str">
        <f t="shared" si="2"/>
        <v/>
      </c>
      <c r="G160" s="19" t="str">
        <f>IF(業者カード!I158&lt;&gt;"",業者カード!I158,"")</f>
        <v/>
      </c>
      <c r="H160" s="19">
        <f>業者カード!$B$157</f>
        <v>0</v>
      </c>
      <c r="I160" s="19">
        <f>業者カード!AK158</f>
        <v>2</v>
      </c>
      <c r="M160" s="14"/>
      <c r="N160" s="14"/>
    </row>
    <row r="161" spans="1:15" ht="12.95" customHeight="1">
      <c r="A161" s="29"/>
      <c r="B161" s="16"/>
      <c r="C161" s="17" t="s">
        <v>153</v>
      </c>
      <c r="D161" s="17" t="s">
        <v>163</v>
      </c>
      <c r="E161" s="31">
        <f>業者カード!AI159</f>
        <v>2</v>
      </c>
      <c r="F161" s="31" t="str">
        <f t="shared" si="2"/>
        <v/>
      </c>
      <c r="G161" s="19" t="str">
        <f>IF(業者カード!I159&lt;&gt;"",業者カード!I159,"")</f>
        <v/>
      </c>
      <c r="H161" s="19">
        <f>業者カード!$B$157</f>
        <v>0</v>
      </c>
      <c r="I161" s="19">
        <f>業者カード!AK159</f>
        <v>3</v>
      </c>
      <c r="M161" s="14"/>
      <c r="N161" s="14"/>
    </row>
    <row r="162" spans="1:15" ht="12.95" customHeight="1">
      <c r="A162" s="29"/>
      <c r="B162" s="16"/>
      <c r="C162" s="17" t="s">
        <v>153</v>
      </c>
      <c r="D162" s="17" t="s">
        <v>163</v>
      </c>
      <c r="E162" s="31">
        <f>業者カード!AI160</f>
        <v>2</v>
      </c>
      <c r="F162" s="31" t="str">
        <f t="shared" si="2"/>
        <v/>
      </c>
      <c r="G162" s="19" t="str">
        <f>IF(業者カード!I160&lt;&gt;"",業者カード!I160,"")</f>
        <v/>
      </c>
      <c r="H162" s="19">
        <f>業者カード!$B$157</f>
        <v>0</v>
      </c>
      <c r="I162" s="19">
        <f>業者カード!AK160</f>
        <v>4</v>
      </c>
      <c r="M162" s="14"/>
      <c r="N162" s="14"/>
    </row>
    <row r="163" spans="1:15" ht="12.95" customHeight="1">
      <c r="A163" s="29"/>
      <c r="B163" s="16"/>
      <c r="C163" s="17" t="s">
        <v>153</v>
      </c>
      <c r="D163" s="17" t="s">
        <v>163</v>
      </c>
      <c r="E163" s="31">
        <f>業者カード!AI161</f>
        <v>2</v>
      </c>
      <c r="F163" s="31" t="str">
        <f t="shared" si="2"/>
        <v/>
      </c>
      <c r="G163" s="19" t="str">
        <f>IF(業者カード!I161&lt;&gt;"",業者カード!I161,"")</f>
        <v/>
      </c>
      <c r="H163" s="19">
        <f>業者カード!$B$157</f>
        <v>0</v>
      </c>
      <c r="I163" s="19">
        <f>業者カード!AK161</f>
        <v>5</v>
      </c>
      <c r="M163" s="14"/>
      <c r="N163" s="14"/>
    </row>
    <row r="164" spans="1:15" ht="12.95" customHeight="1">
      <c r="A164" s="29"/>
      <c r="B164" s="16"/>
      <c r="C164" s="17" t="s">
        <v>153</v>
      </c>
      <c r="D164" s="17" t="s">
        <v>163</v>
      </c>
      <c r="E164" s="31">
        <f>業者カード!AI162</f>
        <v>2</v>
      </c>
      <c r="F164" s="31" t="str">
        <f t="shared" si="2"/>
        <v/>
      </c>
      <c r="G164" s="19" t="str">
        <f>IF(業者カード!I162&lt;&gt;"",業者カード!I162,"")</f>
        <v/>
      </c>
      <c r="H164" s="19">
        <f>業者カード!$B$157</f>
        <v>0</v>
      </c>
      <c r="I164" s="19">
        <f>業者カード!AK162</f>
        <v>6</v>
      </c>
      <c r="M164" s="14"/>
      <c r="N164" s="14"/>
    </row>
    <row r="165" spans="1:15" ht="12.95" customHeight="1">
      <c r="A165" s="29"/>
      <c r="B165" s="16"/>
      <c r="C165" s="17" t="s">
        <v>153</v>
      </c>
      <c r="D165" s="17" t="s">
        <v>163</v>
      </c>
      <c r="E165" s="31">
        <f>業者カード!AI163</f>
        <v>2</v>
      </c>
      <c r="F165" s="31" t="str">
        <f t="shared" si="2"/>
        <v/>
      </c>
      <c r="G165" s="19" t="str">
        <f>IF(業者カード!I163&lt;&gt;"",業者カード!I163,"")</f>
        <v/>
      </c>
      <c r="H165" s="19">
        <f>業者カード!$B$157</f>
        <v>0</v>
      </c>
      <c r="I165" s="19">
        <f>業者カード!AK163</f>
        <v>7</v>
      </c>
      <c r="M165" s="14"/>
      <c r="N165" s="14"/>
    </row>
    <row r="166" spans="1:15" ht="12.95" customHeight="1">
      <c r="A166" s="29"/>
      <c r="B166" s="16"/>
      <c r="C166" s="17" t="s">
        <v>153</v>
      </c>
      <c r="D166" s="17" t="s">
        <v>163</v>
      </c>
      <c r="E166" s="31">
        <f>業者カード!AI164</f>
        <v>3</v>
      </c>
      <c r="F166" s="31" t="str">
        <f t="shared" si="2"/>
        <v/>
      </c>
      <c r="G166" s="19" t="str">
        <f>IF(業者カード!I164&lt;&gt;"",業者カード!I164,"")</f>
        <v/>
      </c>
      <c r="H166" s="19">
        <f>業者カード!$B$164</f>
        <v>0</v>
      </c>
      <c r="I166" s="19">
        <f>業者カード!AK164</f>
        <v>1</v>
      </c>
      <c r="M166" s="14"/>
      <c r="N166" s="14"/>
    </row>
    <row r="167" spans="1:15" ht="12.95" customHeight="1">
      <c r="A167" s="29"/>
      <c r="B167" s="16"/>
      <c r="C167" s="17" t="s">
        <v>153</v>
      </c>
      <c r="D167" s="17" t="s">
        <v>163</v>
      </c>
      <c r="E167" s="31">
        <f>業者カード!AI165</f>
        <v>3</v>
      </c>
      <c r="F167" s="31" t="str">
        <f t="shared" si="2"/>
        <v/>
      </c>
      <c r="G167" s="19" t="str">
        <f>IF(業者カード!I165&lt;&gt;"",業者カード!I165,"")</f>
        <v/>
      </c>
      <c r="H167" s="19">
        <f>業者カード!$B$164</f>
        <v>0</v>
      </c>
      <c r="I167" s="19">
        <f>業者カード!AK165</f>
        <v>2</v>
      </c>
      <c r="M167" s="14"/>
      <c r="N167" s="14"/>
    </row>
    <row r="168" spans="1:15" ht="12.95" customHeight="1">
      <c r="A168" s="29"/>
      <c r="B168" s="16"/>
      <c r="C168" s="17" t="s">
        <v>153</v>
      </c>
      <c r="D168" s="17" t="s">
        <v>163</v>
      </c>
      <c r="E168" s="31">
        <f>業者カード!AI166</f>
        <v>3</v>
      </c>
      <c r="F168" s="31" t="str">
        <f t="shared" si="2"/>
        <v/>
      </c>
      <c r="G168" s="19" t="str">
        <f>IF(業者カード!I166&lt;&gt;"",業者カード!I166,"")</f>
        <v/>
      </c>
      <c r="H168" s="19">
        <f>業者カード!$B$164</f>
        <v>0</v>
      </c>
      <c r="I168" s="19">
        <f>業者カード!AK166</f>
        <v>3</v>
      </c>
      <c r="M168" s="14"/>
      <c r="N168" s="14"/>
    </row>
    <row r="169" spans="1:15" ht="12.95" customHeight="1">
      <c r="A169" s="29"/>
      <c r="B169" s="16"/>
      <c r="C169" s="17" t="s">
        <v>153</v>
      </c>
      <c r="D169" s="17" t="s">
        <v>163</v>
      </c>
      <c r="E169" s="31">
        <f>業者カード!AI167</f>
        <v>3</v>
      </c>
      <c r="F169" s="31" t="str">
        <f t="shared" si="2"/>
        <v/>
      </c>
      <c r="G169" s="19" t="str">
        <f>IF(業者カード!I167&lt;&gt;"",業者カード!I167,"")</f>
        <v/>
      </c>
      <c r="H169" s="19">
        <f>業者カード!$B$164</f>
        <v>0</v>
      </c>
      <c r="I169" s="19">
        <f>業者カード!AK167</f>
        <v>4</v>
      </c>
      <c r="N169" s="19"/>
      <c r="O169" s="21"/>
    </row>
    <row r="170" spans="1:15" ht="12.95" customHeight="1">
      <c r="A170" s="29"/>
      <c r="B170" s="16"/>
      <c r="C170" s="17" t="s">
        <v>153</v>
      </c>
      <c r="D170" s="17" t="s">
        <v>163</v>
      </c>
      <c r="E170" s="31">
        <f>業者カード!AI168</f>
        <v>3</v>
      </c>
      <c r="F170" s="31" t="str">
        <f t="shared" si="2"/>
        <v/>
      </c>
      <c r="G170" s="19" t="str">
        <f>IF(業者カード!I168&lt;&gt;"",業者カード!I168,"")</f>
        <v/>
      </c>
      <c r="H170" s="19">
        <f>業者カード!$B$164</f>
        <v>0</v>
      </c>
      <c r="I170" s="19">
        <f>業者カード!AK168</f>
        <v>5</v>
      </c>
      <c r="N170" s="19"/>
      <c r="O170" s="21"/>
    </row>
    <row r="171" spans="1:15" ht="12.95" customHeight="1">
      <c r="A171" s="29"/>
      <c r="B171" s="16"/>
      <c r="C171" s="17" t="s">
        <v>153</v>
      </c>
      <c r="D171" s="17" t="s">
        <v>163</v>
      </c>
      <c r="E171" s="31">
        <f>業者カード!AI169</f>
        <v>3</v>
      </c>
      <c r="F171" s="31" t="str">
        <f t="shared" si="2"/>
        <v/>
      </c>
      <c r="G171" s="19" t="str">
        <f>IF(業者カード!I169&lt;&gt;"",業者カード!I169,"")</f>
        <v/>
      </c>
      <c r="H171" s="19">
        <f>業者カード!$B$164</f>
        <v>0</v>
      </c>
      <c r="I171" s="19">
        <f>業者カード!AK169</f>
        <v>6</v>
      </c>
      <c r="N171" s="19"/>
      <c r="O171" s="21"/>
    </row>
    <row r="172" spans="1:15" ht="12.95" customHeight="1">
      <c r="A172" s="29"/>
      <c r="B172" s="16"/>
      <c r="C172" s="17" t="s">
        <v>153</v>
      </c>
      <c r="D172" s="17" t="s">
        <v>163</v>
      </c>
      <c r="E172" s="31">
        <f>業者カード!AI170</f>
        <v>3</v>
      </c>
      <c r="F172" s="31" t="str">
        <f t="shared" si="2"/>
        <v/>
      </c>
      <c r="G172" s="19" t="str">
        <f>IF(業者カード!I170&lt;&gt;"",業者カード!I170,"")</f>
        <v/>
      </c>
      <c r="H172" s="19">
        <f>業者カード!$B$164</f>
        <v>0</v>
      </c>
      <c r="I172" s="19">
        <f>業者カード!AK170</f>
        <v>7</v>
      </c>
      <c r="N172" s="19"/>
      <c r="O172" s="21"/>
    </row>
    <row r="173" spans="1:15" ht="12.95" customHeight="1">
      <c r="A173" s="30"/>
    </row>
    <row r="174" spans="1:15" ht="12.95" customHeight="1"/>
    <row r="175" spans="1:15" ht="12.95" customHeight="1"/>
    <row r="176" spans="1:15" ht="12.95" customHeight="1">
      <c r="A176" s="16"/>
      <c r="B176" s="16"/>
      <c r="C176" s="12" t="s">
        <v>55</v>
      </c>
      <c r="D176" s="12" t="s">
        <v>56</v>
      </c>
      <c r="E176" s="24" t="s">
        <v>166</v>
      </c>
      <c r="F176" s="24" t="s">
        <v>246</v>
      </c>
      <c r="G176" s="20" t="s">
        <v>159</v>
      </c>
      <c r="H176" s="20" t="s">
        <v>19</v>
      </c>
      <c r="M176" s="14"/>
      <c r="N176" s="14"/>
    </row>
    <row r="177" spans="1:14" ht="12.95" customHeight="1">
      <c r="A177" s="16"/>
      <c r="B177" s="16"/>
      <c r="C177" s="17" t="s">
        <v>152</v>
      </c>
      <c r="D177" s="17" t="s">
        <v>171</v>
      </c>
      <c r="E177" s="17" t="s">
        <v>164</v>
      </c>
      <c r="F177" s="17" t="s">
        <v>247</v>
      </c>
      <c r="G177" s="17" t="s">
        <v>155</v>
      </c>
      <c r="H177" s="26" t="s">
        <v>172</v>
      </c>
      <c r="M177" s="14"/>
      <c r="N177" s="14"/>
    </row>
    <row r="178" spans="1:14" ht="12.95" customHeight="1">
      <c r="A178" s="29"/>
      <c r="B178" s="16"/>
      <c r="C178" s="17" t="s">
        <v>153</v>
      </c>
      <c r="D178" s="17" t="s">
        <v>171</v>
      </c>
      <c r="E178" s="28">
        <f>業者カード!AI150</f>
        <v>1</v>
      </c>
      <c r="F178" s="28" t="str">
        <f>IF(G178&gt;0,1,"")</f>
        <v/>
      </c>
      <c r="G178" s="19">
        <f>業者カード!$B$150</f>
        <v>0</v>
      </c>
      <c r="H178" s="19" t="str">
        <f>IF(業者カード!R150="","",業者カード!R150)</f>
        <v/>
      </c>
      <c r="M178" s="14"/>
      <c r="N178" s="14"/>
    </row>
    <row r="179" spans="1:14" ht="12.95" customHeight="1">
      <c r="A179" s="29"/>
      <c r="B179" s="16"/>
      <c r="C179" s="17" t="s">
        <v>153</v>
      </c>
      <c r="D179" s="17" t="s">
        <v>171</v>
      </c>
      <c r="E179" s="28">
        <f>業者カード!AI157</f>
        <v>2</v>
      </c>
      <c r="F179" s="28" t="str">
        <f t="shared" ref="F179:F180" si="3">IF(G179&gt;0,1,"")</f>
        <v/>
      </c>
      <c r="G179" s="19">
        <f>業者カード!$B$157</f>
        <v>0</v>
      </c>
      <c r="H179" s="19" t="str">
        <f>IF(業者カード!R157="","",業者カード!R157)</f>
        <v/>
      </c>
      <c r="M179" s="14"/>
      <c r="N179" s="14"/>
    </row>
    <row r="180" spans="1:14" ht="12.95" customHeight="1">
      <c r="A180" s="29"/>
      <c r="B180" s="16"/>
      <c r="C180" s="17" t="s">
        <v>153</v>
      </c>
      <c r="D180" s="17" t="s">
        <v>171</v>
      </c>
      <c r="E180" s="28">
        <f>業者カード!AI164</f>
        <v>3</v>
      </c>
      <c r="F180" s="28" t="str">
        <f t="shared" si="3"/>
        <v/>
      </c>
      <c r="G180" s="19">
        <f>業者カード!$B$164</f>
        <v>0</v>
      </c>
      <c r="H180" s="19" t="str">
        <f>IF(業者カード!R164="","",業者カード!R164)</f>
        <v/>
      </c>
      <c r="M180" s="14"/>
      <c r="N180" s="14"/>
    </row>
    <row r="181" spans="1:14" s="23" customFormat="1" ht="12.95" customHeight="1">
      <c r="A181" s="73"/>
      <c r="B181" s="22"/>
      <c r="E181" s="22"/>
      <c r="F181" s="21"/>
      <c r="G181" s="21"/>
      <c r="H181" s="21"/>
      <c r="I181" s="21"/>
      <c r="J181" s="21"/>
      <c r="K181" s="21"/>
    </row>
    <row r="182" spans="1:14" s="23" customFormat="1" ht="12.95" customHeight="1">
      <c r="A182" s="73"/>
      <c r="B182" s="22"/>
      <c r="E182" s="22"/>
      <c r="F182" s="21"/>
      <c r="G182" s="21"/>
      <c r="H182" s="21"/>
      <c r="I182" s="21"/>
      <c r="J182" s="21"/>
      <c r="K182" s="21"/>
    </row>
    <row r="183" spans="1:14" ht="12.95" customHeight="1">
      <c r="A183" s="74" t="s">
        <v>230</v>
      </c>
      <c r="B183" s="74"/>
      <c r="C183" s="75" t="s">
        <v>55</v>
      </c>
      <c r="D183" s="75" t="s">
        <v>245</v>
      </c>
      <c r="E183" s="75"/>
      <c r="F183" s="75"/>
      <c r="G183" s="75"/>
      <c r="H183" s="75"/>
      <c r="I183" s="75"/>
      <c r="J183" s="75"/>
      <c r="K183" s="75"/>
      <c r="L183" s="75"/>
      <c r="M183" s="75"/>
      <c r="N183" s="75"/>
    </row>
    <row r="184" spans="1:14" ht="12.95" customHeight="1">
      <c r="A184" s="74"/>
      <c r="B184" s="7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1:14" ht="12.95" customHeight="1">
      <c r="A185" s="74"/>
      <c r="B185" s="7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1:14" ht="12.95" customHeight="1">
      <c r="C186" s="14" t="s">
        <v>174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業者カード</vt:lpstr>
      <vt:lpstr>Inputval</vt:lpstr>
      <vt:lpstr>業者カード!Print_Area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2023-05-29T02:39:02Z</dcterms:modified>
</cp:coreProperties>
</file>